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92" i="12"/>
  <c r="F39" i="1" s="1"/>
  <c r="F40" s="1"/>
  <c r="G23" s="1"/>
  <c r="BA90" i="12"/>
  <c r="BA88"/>
  <c r="BA27"/>
  <c r="G9"/>
  <c r="M9" s="1"/>
  <c r="I9"/>
  <c r="K9"/>
  <c r="O9"/>
  <c r="Q9"/>
  <c r="U9"/>
  <c r="G11"/>
  <c r="M11" s="1"/>
  <c r="I11"/>
  <c r="K11"/>
  <c r="O11"/>
  <c r="Q11"/>
  <c r="U11"/>
  <c r="G12"/>
  <c r="I12"/>
  <c r="K12"/>
  <c r="M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M15" s="1"/>
  <c r="I15"/>
  <c r="K15"/>
  <c r="O15"/>
  <c r="Q15"/>
  <c r="U15"/>
  <c r="G17"/>
  <c r="M17" s="1"/>
  <c r="I17"/>
  <c r="K17"/>
  <c r="O17"/>
  <c r="Q17"/>
  <c r="U17"/>
  <c r="G19"/>
  <c r="I19"/>
  <c r="K19"/>
  <c r="M19"/>
  <c r="O19"/>
  <c r="Q19"/>
  <c r="U19"/>
  <c r="G21"/>
  <c r="M21" s="1"/>
  <c r="I21"/>
  <c r="K21"/>
  <c r="O21"/>
  <c r="Q21"/>
  <c r="U21"/>
  <c r="G22"/>
  <c r="I22"/>
  <c r="K22"/>
  <c r="O22"/>
  <c r="Q22"/>
  <c r="U22"/>
  <c r="G24"/>
  <c r="M24" s="1"/>
  <c r="I24"/>
  <c r="K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9"/>
  <c r="M29" s="1"/>
  <c r="I29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3"/>
  <c r="I33"/>
  <c r="K33"/>
  <c r="O33"/>
  <c r="O28" s="1"/>
  <c r="Q33"/>
  <c r="U33"/>
  <c r="O34"/>
  <c r="G35"/>
  <c r="G34" s="1"/>
  <c r="I50" i="1" s="1"/>
  <c r="I35" i="12"/>
  <c r="I34" s="1"/>
  <c r="K35"/>
  <c r="K34" s="1"/>
  <c r="O35"/>
  <c r="Q35"/>
  <c r="Q34" s="1"/>
  <c r="U35"/>
  <c r="U34" s="1"/>
  <c r="G37"/>
  <c r="I37"/>
  <c r="K37"/>
  <c r="O37"/>
  <c r="Q37"/>
  <c r="U37"/>
  <c r="G42"/>
  <c r="M42" s="1"/>
  <c r="I42"/>
  <c r="K42"/>
  <c r="O42"/>
  <c r="Q42"/>
  <c r="U42"/>
  <c r="G44"/>
  <c r="I44"/>
  <c r="K44"/>
  <c r="M44"/>
  <c r="O44"/>
  <c r="Q44"/>
  <c r="U44"/>
  <c r="G48"/>
  <c r="M48" s="1"/>
  <c r="I48"/>
  <c r="K48"/>
  <c r="O48"/>
  <c r="Q48"/>
  <c r="U48"/>
  <c r="G51"/>
  <c r="M51" s="1"/>
  <c r="I51"/>
  <c r="K51"/>
  <c r="O51"/>
  <c r="Q51"/>
  <c r="U51"/>
  <c r="G52"/>
  <c r="M52" s="1"/>
  <c r="I52"/>
  <c r="K52"/>
  <c r="O52"/>
  <c r="Q52"/>
  <c r="U52"/>
  <c r="G54"/>
  <c r="I54"/>
  <c r="K54"/>
  <c r="M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M57" s="1"/>
  <c r="I57"/>
  <c r="K57"/>
  <c r="O57"/>
  <c r="Q57"/>
  <c r="U57"/>
  <c r="G58"/>
  <c r="I58"/>
  <c r="K58"/>
  <c r="M58"/>
  <c r="O58"/>
  <c r="Q58"/>
  <c r="U58"/>
  <c r="G59"/>
  <c r="M59" s="1"/>
  <c r="I59"/>
  <c r="K59"/>
  <c r="O59"/>
  <c r="Q59"/>
  <c r="U59"/>
  <c r="G61"/>
  <c r="M61" s="1"/>
  <c r="I61"/>
  <c r="K61"/>
  <c r="O61"/>
  <c r="Q61"/>
  <c r="U61"/>
  <c r="G62"/>
  <c r="M62" s="1"/>
  <c r="I62"/>
  <c r="K62"/>
  <c r="O62"/>
  <c r="Q62"/>
  <c r="U62"/>
  <c r="G65"/>
  <c r="I65"/>
  <c r="K65"/>
  <c r="M65"/>
  <c r="O65"/>
  <c r="Q65"/>
  <c r="U65"/>
  <c r="G66"/>
  <c r="M66" s="1"/>
  <c r="I66"/>
  <c r="K66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70"/>
  <c r="I70"/>
  <c r="K70"/>
  <c r="M70"/>
  <c r="O70"/>
  <c r="Q70"/>
  <c r="U70"/>
  <c r="G71"/>
  <c r="M71" s="1"/>
  <c r="I71"/>
  <c r="K71"/>
  <c r="O71"/>
  <c r="Q71"/>
  <c r="U71"/>
  <c r="G72"/>
  <c r="M72" s="1"/>
  <c r="I72"/>
  <c r="K72"/>
  <c r="O72"/>
  <c r="Q72"/>
  <c r="U72"/>
  <c r="G73"/>
  <c r="M73" s="1"/>
  <c r="I73"/>
  <c r="K73"/>
  <c r="O73"/>
  <c r="Q73"/>
  <c r="U73"/>
  <c r="G75"/>
  <c r="I75"/>
  <c r="I74" s="1"/>
  <c r="K75"/>
  <c r="K74" s="1"/>
  <c r="M75"/>
  <c r="O75"/>
  <c r="Q75"/>
  <c r="U75"/>
  <c r="G76"/>
  <c r="M76" s="1"/>
  <c r="I76"/>
  <c r="K76"/>
  <c r="O76"/>
  <c r="Q76"/>
  <c r="U76"/>
  <c r="G77"/>
  <c r="M77" s="1"/>
  <c r="I77"/>
  <c r="K77"/>
  <c r="O77"/>
  <c r="Q77"/>
  <c r="U77"/>
  <c r="U74" s="1"/>
  <c r="K78"/>
  <c r="U78"/>
  <c r="G79"/>
  <c r="G78" s="1"/>
  <c r="I53" i="1" s="1"/>
  <c r="I79" i="12"/>
  <c r="I78" s="1"/>
  <c r="K79"/>
  <c r="M79"/>
  <c r="M78" s="1"/>
  <c r="O79"/>
  <c r="O78" s="1"/>
  <c r="Q79"/>
  <c r="Q78" s="1"/>
  <c r="U79"/>
  <c r="G83"/>
  <c r="I54" i="1" s="1"/>
  <c r="I18" s="1"/>
  <c r="G84" i="12"/>
  <c r="M84" s="1"/>
  <c r="M83" s="1"/>
  <c r="I84"/>
  <c r="I83" s="1"/>
  <c r="K84"/>
  <c r="K83" s="1"/>
  <c r="O84"/>
  <c r="O83" s="1"/>
  <c r="Q84"/>
  <c r="Q83" s="1"/>
  <c r="U84"/>
  <c r="U83" s="1"/>
  <c r="G86"/>
  <c r="I86"/>
  <c r="I85" s="1"/>
  <c r="K86"/>
  <c r="K85" s="1"/>
  <c r="M86"/>
  <c r="O86"/>
  <c r="Q86"/>
  <c r="U86"/>
  <c r="G87"/>
  <c r="G85" s="1"/>
  <c r="I55" i="1" s="1"/>
  <c r="I19" s="1"/>
  <c r="I87" i="12"/>
  <c r="K87"/>
  <c r="O87"/>
  <c r="Q87"/>
  <c r="U87"/>
  <c r="G89"/>
  <c r="M89" s="1"/>
  <c r="I89"/>
  <c r="K89"/>
  <c r="O89"/>
  <c r="Q89"/>
  <c r="U89"/>
  <c r="U85" s="1"/>
  <c r="I20" i="1"/>
  <c r="G27"/>
  <c r="J28"/>
  <c r="J26"/>
  <c r="G38"/>
  <c r="F38"/>
  <c r="H32"/>
  <c r="J23"/>
  <c r="J24"/>
  <c r="J25"/>
  <c r="J27"/>
  <c r="E24"/>
  <c r="E26"/>
  <c r="G74" i="12" l="1"/>
  <c r="I52" i="1" s="1"/>
  <c r="I17" s="1"/>
  <c r="K36" i="12"/>
  <c r="Q36"/>
  <c r="G36"/>
  <c r="I51" i="1" s="1"/>
  <c r="M35" i="12"/>
  <c r="M34" s="1"/>
  <c r="U28"/>
  <c r="I28"/>
  <c r="O16"/>
  <c r="U36"/>
  <c r="Q85"/>
  <c r="Q74"/>
  <c r="I36"/>
  <c r="K28"/>
  <c r="G16"/>
  <c r="I48" i="1" s="1"/>
  <c r="Q16" i="12"/>
  <c r="Q8"/>
  <c r="AD92"/>
  <c r="G39" i="1" s="1"/>
  <c r="G40" s="1"/>
  <c r="G25" s="1"/>
  <c r="G26" s="1"/>
  <c r="O36" i="12"/>
  <c r="O85"/>
  <c r="O74"/>
  <c r="U16"/>
  <c r="I16"/>
  <c r="O8"/>
  <c r="G8"/>
  <c r="U8"/>
  <c r="I8"/>
  <c r="G28"/>
  <c r="I49" i="1" s="1"/>
  <c r="Q28" i="12"/>
  <c r="K16"/>
  <c r="K8"/>
  <c r="G24" i="1"/>
  <c r="M8" i="12"/>
  <c r="M74"/>
  <c r="M87"/>
  <c r="M85" s="1"/>
  <c r="M37"/>
  <c r="M36" s="1"/>
  <c r="M33"/>
  <c r="M28" s="1"/>
  <c r="M22"/>
  <c r="M16" s="1"/>
  <c r="G29" i="1" l="1"/>
  <c r="H39"/>
  <c r="H40" s="1"/>
  <c r="G92" i="12"/>
  <c r="I47" i="1"/>
  <c r="G28"/>
  <c r="I16" l="1"/>
  <c r="I21" s="1"/>
  <c r="I56"/>
  <c r="I39"/>
  <c r="I40" s="1"/>
  <c r="J39" s="1"/>
  <c r="J4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<sst xmlns="http://schemas.openxmlformats.org/spreadsheetml/2006/main" count="427" uniqueCount="240">
  <si>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</si>
  <si>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</si>
  <si>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</si>
  <si>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</si>
  <si>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</si>
  <si>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</si>
  <si>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</si>
  <si>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</si>
  <si>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</si>
  <si>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</si>
  <si>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</si>
  <si>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</si>
  <si>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</si>
  <si>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</si>
  <si>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</si>
  <si>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</si>
  <si>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</si>
  <si>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</si>
  <si>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</si>
  <si>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</si>
  <si>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</si>
  <si>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</si>
  <si>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</si>
  <si>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</si>
  <si>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</si>
  <si>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</si>
  <si>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</si>
  <si>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</si>
  <si>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</si>
  <si>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</si>
  <si>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</si>
  <si>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</si>
  <si>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</si>
  <si>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</si>
  <si>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</si>
  <si>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</si>
  <si>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</si>
  <si>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</si>
  <si>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</si>
  <si>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</si>
  <si>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</si>
  <si>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</si>
  <si>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</si>
  <si>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Žampach</t>
  </si>
  <si>
    <t>Rozpočet:</t>
  </si>
  <si>
    <t>Misto</t>
  </si>
  <si>
    <t>DPH Žampach-hlavní budova OPRAVA LÁVKY</t>
  </si>
  <si>
    <t>Domov pod hradem Žampach</t>
  </si>
  <si>
    <t>Domov pod hradem Žampach, č.p.1</t>
  </si>
  <si>
    <t>56401</t>
  </si>
  <si>
    <t>00854271</t>
  </si>
  <si>
    <t>CZ 00854271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</si>
  <si>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</si>
  <si>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</si>
  <si>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</si>
  <si>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</si>
  <si>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</si>
  <si>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</si>
  <si>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</si>
  <si>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</si>
  <si>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</si>
  <si>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97</t>
  </si>
  <si>
    <t>Bourání</t>
  </si>
  <si>
    <t>99</t>
  </si>
  <si>
    <t>Staveništní přesun hmot</t>
  </si>
  <si>
    <t>762</t>
  </si>
  <si>
    <t>Konstrukce tesařské</t>
  </si>
  <si>
    <t>767</t>
  </si>
  <si>
    <t>Konstrukce zámečnické</t>
  </si>
  <si>
    <t>783</t>
  </si>
  <si>
    <t>Nátěry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</si>
  <si>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</si>
  <si>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</si>
  <si>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</si>
  <si>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</si>
  <si>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</si>
  <si>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</si>
  <si>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</si>
  <si>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</si>
  <si>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</si>
  <si>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</si>
  <si>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</si>
  <si>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</si>
  <si>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</si>
  <si>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</si>
  <si>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</si>
  <si>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</si>
  <si>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</si>
  <si>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</si>
  <si>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</si>
  <si>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</si>
  <si>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</si>
  <si>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</si>
  <si>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</si>
  <si>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</si>
  <si>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</si>
  <si>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</si>
  <si>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</si>
  <si>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</si>
  <si>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</si>
  <si>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</si>
  <si>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</si>
  <si>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</si>
  <si>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</si>
  <si>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</si>
  <si>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</si>
  <si>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1,0*0,3*0,9</t>
  </si>
  <si>
    <t>VV</t>
  </si>
  <si>
    <t>167101201R00</t>
  </si>
  <si>
    <t>Nakládání výkopku z hor.1 ÷ 4 - ručně</t>
  </si>
  <si>
    <t>162301101R00</t>
  </si>
  <si>
    <t>Vodorovné přemístění výkopku z hor.1-4 do 500 m, v rámci areálu</t>
  </si>
  <si>
    <t>162201203R00</t>
  </si>
  <si>
    <t>Vodorovné přemíst.výkopku, kolečko hor.1-4, do 10m</t>
  </si>
  <si>
    <t>162201210R00</t>
  </si>
  <si>
    <t>Příplatek za dalš.10 m, kolečko, výkop. z hor.1- 4</t>
  </si>
  <si>
    <t>171201101R00</t>
  </si>
  <si>
    <t>Uložení sypaniny do násypů nezhutněných</t>
  </si>
  <si>
    <t>274313711R00</t>
  </si>
  <si>
    <t>Beton základových pasů prostý C 25/30</t>
  </si>
  <si>
    <t>přibetonování základu:1,0*0,3*0,9</t>
  </si>
  <si>
    <t>274351215R00</t>
  </si>
  <si>
    <t>Bednění stěn základových pasů - zřízení</t>
  </si>
  <si>
    <t>m2</t>
  </si>
  <si>
    <t>(1,0+0,3*2)*0,25</t>
  </si>
  <si>
    <t>274351216R00</t>
  </si>
  <si>
    <t>Bednění stěn základových pasů - odstranění</t>
  </si>
  <si>
    <t>953981103R00</t>
  </si>
  <si>
    <t>Chemické kotvy do betonu, hl. 110 mm, M 12, ampule</t>
  </si>
  <si>
    <t>kus</t>
  </si>
  <si>
    <t>kotvení ocelových patek:13*4</t>
  </si>
  <si>
    <t>553 001</t>
  </si>
  <si>
    <t>Ocelová kotevní patka žárově zinkovaná, I 160</t>
  </si>
  <si>
    <t>ks</t>
  </si>
  <si>
    <t>POL3_0</t>
  </si>
  <si>
    <t>553 002</t>
  </si>
  <si>
    <t>Ocelová kotevní patka žárově zinkovaná, I 140</t>
  </si>
  <si>
    <t>953981104R00</t>
  </si>
  <si>
    <t>Ocelové trny R14 osazené na chem. maltu, do vyvrtaných otvorů  stavaj. základu</t>
  </si>
  <si>
    <t>soubor</t>
  </si>
  <si>
    <t>pro napojení přibetonávky základu</t>
  </si>
  <si>
    <t>POP</t>
  </si>
  <si>
    <t>979080001</t>
  </si>
  <si>
    <t>Vnitrostaveništní doprava vybouraných hmot, nošením do 20 m</t>
  </si>
  <si>
    <t>t</t>
  </si>
  <si>
    <t>979081111R00</t>
  </si>
  <si>
    <t>Odvoz suti a vybour. hmot na skládku do 1 km</t>
  </si>
  <si>
    <t>979081121R00</t>
  </si>
  <si>
    <t>Příplatek k odvozu za každý další 1 km</t>
  </si>
  <si>
    <t>4,98*6</t>
  </si>
  <si>
    <t>979990161R00</t>
  </si>
  <si>
    <t>Poplatek za skládku suti - dřevo, sklo</t>
  </si>
  <si>
    <t>999281148R00</t>
  </si>
  <si>
    <t>Přesun hmot pro opravy a údržbu , ručně</t>
  </si>
  <si>
    <t>762112110R00</t>
  </si>
  <si>
    <t>Montáž konstr.zábradlí,  řezivo hraněn. do 120 cm2</t>
  </si>
  <si>
    <t>m</t>
  </si>
  <si>
    <t>12/8:36,4</t>
  </si>
  <si>
    <t>60/80:45,8</t>
  </si>
  <si>
    <t>80/40:68,4+24</t>
  </si>
  <si>
    <t>pol.16 120/100:37,3</t>
  </si>
  <si>
    <t>60517</t>
  </si>
  <si>
    <t>Modřínové řezivo hoblované</t>
  </si>
  <si>
    <t>včetně prořezu:1,061*1,1</t>
  </si>
  <si>
    <t>762712120R00</t>
  </si>
  <si>
    <t>Montáž vázaných konstrukcí hraněných do 224 cm2</t>
  </si>
  <si>
    <t>140/160 mm:2,9*2+3,0*9+7,7+8,0+4,35+4,65+3,3*2+2,9*2</t>
  </si>
  <si>
    <t>140/140 mm:2,0+2,1+2,25+2,3+2,45+1,55*2+1,05*2+2,8*2+2,85*4</t>
  </si>
  <si>
    <t>3,4*4</t>
  </si>
  <si>
    <t>762712130R00</t>
  </si>
  <si>
    <t>Montáž vázaných konstrukcí hraněných do 288 cm2</t>
  </si>
  <si>
    <t>140/180 mm:8,5</t>
  </si>
  <si>
    <t>160/160 mm:1,65+1,6*4</t>
  </si>
  <si>
    <t>762795000R00</t>
  </si>
  <si>
    <t>Spojovací prostředky pro vázané konstrukce</t>
  </si>
  <si>
    <t>762822110R00</t>
  </si>
  <si>
    <t>Montáž stropnic hraněných pl. do 144 cm2</t>
  </si>
  <si>
    <t>80/100 mm:8,5*17+1,5*25</t>
  </si>
  <si>
    <t>Nabídková cena</t>
  </si>
  <si>
    <t>Dubové hranoly, dle výpisu řeziva pol. 1 až 18 (výkres č.2)</t>
  </si>
  <si>
    <t>doprava</t>
  </si>
  <si>
    <t>Doprava dub. řeziva</t>
  </si>
  <si>
    <t>762822810R00</t>
  </si>
  <si>
    <t>Demontáž stropnic z řeziva o pl.do 144 cm2</t>
  </si>
  <si>
    <t>762711820R00</t>
  </si>
  <si>
    <t>Demontáž vázaných konstrukcí hraněných do 224 cm2</t>
  </si>
  <si>
    <t>762711830R00</t>
  </si>
  <si>
    <t>Demontáž vázaných konstrukcí hraněných do 288 cm2</t>
  </si>
  <si>
    <t>762111811R00</t>
  </si>
  <si>
    <t>Demontáž dřevěného zábradlí</t>
  </si>
  <si>
    <t>3,0*2+11,5+12,2+8,5-1,58</t>
  </si>
  <si>
    <t>762195000R00</t>
  </si>
  <si>
    <t>Spojovací a ochranné prostředky pro montáž zábradl</t>
  </si>
  <si>
    <t>766699741R00</t>
  </si>
  <si>
    <t>Překrytí dřev.i lištami , uchycení pletiva na zábradlí</t>
  </si>
  <si>
    <t>40/120 mm:27,56</t>
  </si>
  <si>
    <t>40/40:40</t>
  </si>
  <si>
    <t>762529999</t>
  </si>
  <si>
    <t>Šetrná demontáž podlah z exot. dřeva , pro případné použití</t>
  </si>
  <si>
    <t>766441111R00</t>
  </si>
  <si>
    <t>Položení podlahy teras z prken, na podkladní rošt, použít  NEREZOVÉ VRUTY</t>
  </si>
  <si>
    <t>605001</t>
  </si>
  <si>
    <t>Prko terasové z exotického dřeva např. Bankirai</t>
  </si>
  <si>
    <t>605002</t>
  </si>
  <si>
    <t>Podklad 70/40 mm z exotického dřeva</t>
  </si>
  <si>
    <t>110*1,08</t>
  </si>
  <si>
    <t>605003</t>
  </si>
  <si>
    <t>Terasová lišta 7x30x700 mm, dodává ARTIZAN</t>
  </si>
  <si>
    <t>766697001</t>
  </si>
  <si>
    <t>Mont. branky dřevěné 2 křídl.,mezi terasu , do výše zábradlí</t>
  </si>
  <si>
    <t>611 01</t>
  </si>
  <si>
    <t>Branka ze sibiřského modřínu 2 kř. 1500x1100 mm , s uzamykáním</t>
  </si>
  <si>
    <t>998762102R00</t>
  </si>
  <si>
    <t>Přesun hmot pro tesařské konstrukce</t>
  </si>
  <si>
    <t>767914110R00</t>
  </si>
  <si>
    <t>Montáž pletiva do zábradlí H do 1,0 m</t>
  </si>
  <si>
    <t>31327510R</t>
  </si>
  <si>
    <t>Pletivo 4hr.PRIMA Standard 55/2,5 Zn+PVC, v.1000mm, bez napínacího drátu</t>
  </si>
  <si>
    <t>767990001</t>
  </si>
  <si>
    <t>Odříznutí závitových tyčí (stávaj. základy)</t>
  </si>
  <si>
    <t>783612100R00</t>
  </si>
  <si>
    <t>Nátěr olejový truhlářských výrobků dvojnásobný, na modřínové dřevo</t>
  </si>
  <si>
    <t>36,4*(0,08+0,12)*2+45,8*(0,06+0,08)*2</t>
  </si>
  <si>
    <t>27,56*(0,04+0,12)*2+40*0,04*4</t>
  </si>
  <si>
    <t>(68,4+24)*2*(0,08+0,04)*2</t>
  </si>
  <si>
    <t>21001</t>
  </si>
  <si>
    <t>El. instalace dle samostatného rozpočtu</t>
  </si>
  <si>
    <t>005121010R</t>
  </si>
  <si>
    <t>Zařízení staveniště</t>
  </si>
  <si>
    <t>Soubor</t>
  </si>
  <si>
    <t>005241020R</t>
  </si>
  <si>
    <t>Zaměření stávajícího stavu</t>
  </si>
  <si>
    <t>Zaměření zhotovitelem především základových konstrukcí a výšek nástupních míst</t>
  </si>
  <si>
    <t>005123010R</t>
  </si>
  <si>
    <t>Ztížené pracovní podmínky</t>
  </si>
  <si>
    <t/>
  </si>
  <si>
    <t>SUM</t>
  </si>
  <si>
    <t>POPUZIV</t>
  </si>
  <si>
    <t>END</t>
  </si>
  <si>
    <t>v důsledku ochrany stávající výsadby zeleně a nepřístupného staveniště pro větší techniku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</si>
</sst>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38</v>
      </c>
    </row>
    <row r="2" spans="1:7" ht="57.75" customHeight="1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opLeftCell="B47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3" t="s">
        <v>36</v>
      </c>
      <c r="B1" s="228" t="s">
        <v>42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>
      <c r="A2" s="4"/>
      <c r="B2" s="81" t="s">
        <v>40</v>
      </c>
      <c r="C2" s="82"/>
      <c r="D2" s="213" t="s">
        <v>46</v>
      </c>
      <c r="E2" s="214"/>
      <c r="F2" s="214"/>
      <c r="G2" s="214"/>
      <c r="H2" s="214"/>
      <c r="I2" s="214"/>
      <c r="J2" s="215"/>
      <c r="O2" s="2"/>
    </row>
    <row r="3" spans="1:15" ht="23.25" customHeight="1">
      <c r="A3" s="4"/>
      <c r="B3" s="83" t="s">
        <v>45</v>
      </c>
      <c r="C3" s="84"/>
      <c r="D3" s="241" t="s">
        <v>43</v>
      </c>
      <c r="E3" s="242"/>
      <c r="F3" s="242"/>
      <c r="G3" s="242"/>
      <c r="H3" s="242"/>
      <c r="I3" s="242"/>
      <c r="J3" s="243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>
      <c r="A7" s="4"/>
      <c r="B7" s="42"/>
      <c r="C7" s="92" t="s">
        <v>49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0"/>
      <c r="E11" s="220"/>
      <c r="F11" s="220"/>
      <c r="G11" s="220"/>
      <c r="H11" s="28" t="s">
        <v>33</v>
      </c>
      <c r="I11" s="94"/>
      <c r="J11" s="11"/>
    </row>
    <row r="12" spans="1:15" ht="15.75" customHeight="1">
      <c r="A12" s="4"/>
      <c r="B12" s="41"/>
      <c r="C12" s="26"/>
      <c r="D12" s="239"/>
      <c r="E12" s="239"/>
      <c r="F12" s="239"/>
      <c r="G12" s="239"/>
      <c r="H12" s="28" t="s">
        <v>34</v>
      </c>
      <c r="I12" s="94"/>
      <c r="J12" s="11"/>
    </row>
    <row r="13" spans="1:15" ht="15.75" customHeight="1">
      <c r="A13" s="4"/>
      <c r="B13" s="42"/>
      <c r="C13" s="93"/>
      <c r="D13" s="240"/>
      <c r="E13" s="240"/>
      <c r="F13" s="240"/>
      <c r="G13" s="240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19"/>
      <c r="F15" s="219"/>
      <c r="G15" s="237"/>
      <c r="H15" s="237"/>
      <c r="I15" s="237" t="s">
        <v>28</v>
      </c>
      <c r="J15" s="238"/>
    </row>
    <row r="16" spans="1:15" ht="23.25" customHeight="1">
      <c r="A16" s="141" t="s">
        <v>23</v>
      </c>
      <c r="B16" s="142" t="s">
        <v>23</v>
      </c>
      <c r="C16" s="58"/>
      <c r="D16" s="59"/>
      <c r="E16" s="216"/>
      <c r="F16" s="217"/>
      <c r="G16" s="216"/>
      <c r="H16" s="217"/>
      <c r="I16" s="216">
        <f>SUMIF(F47:F55,A16,I47:I55)+SUMIF(F47:F55,"PSU",I47:I55)</f>
        <v>0</v>
      </c>
      <c r="J16" s="218"/>
    </row>
    <row r="17" spans="1:10" ht="23.25" customHeight="1">
      <c r="A17" s="141" t="s">
        <v>24</v>
      </c>
      <c r="B17" s="142" t="s">
        <v>24</v>
      </c>
      <c r="C17" s="58"/>
      <c r="D17" s="59"/>
      <c r="E17" s="216"/>
      <c r="F17" s="217"/>
      <c r="G17" s="216"/>
      <c r="H17" s="217"/>
      <c r="I17" s="216">
        <f>SUMIF(F47:F55,A17,I47:I55)</f>
        <v>0</v>
      </c>
      <c r="J17" s="218"/>
    </row>
    <row r="18" spans="1:10" ht="23.25" customHeight="1">
      <c r="A18" s="141" t="s">
        <v>25</v>
      </c>
      <c r="B18" s="142" t="s">
        <v>25</v>
      </c>
      <c r="C18" s="58"/>
      <c r="D18" s="59"/>
      <c r="E18" s="216"/>
      <c r="F18" s="217"/>
      <c r="G18" s="216"/>
      <c r="H18" s="217"/>
      <c r="I18" s="216">
        <f>SUMIF(F47:F55,A18,I47:I55)</f>
        <v>0</v>
      </c>
      <c r="J18" s="218"/>
    </row>
    <row r="19" spans="1:10" ht="23.25" customHeight="1">
      <c r="A19" s="141" t="s">
        <v>73</v>
      </c>
      <c r="B19" s="142" t="s">
        <v>26</v>
      </c>
      <c r="C19" s="58"/>
      <c r="D19" s="59"/>
      <c r="E19" s="216"/>
      <c r="F19" s="217"/>
      <c r="G19" s="216"/>
      <c r="H19" s="217"/>
      <c r="I19" s="216">
        <f>SUMIF(F47:F55,A19,I47:I55)</f>
        <v>0</v>
      </c>
      <c r="J19" s="218"/>
    </row>
    <row r="20" spans="1:10" ht="23.25" customHeight="1">
      <c r="A20" s="141" t="s">
        <v>74</v>
      </c>
      <c r="B20" s="142" t="s">
        <v>27</v>
      </c>
      <c r="C20" s="58"/>
      <c r="D20" s="59"/>
      <c r="E20" s="216"/>
      <c r="F20" s="217"/>
      <c r="G20" s="216"/>
      <c r="H20" s="217"/>
      <c r="I20" s="216">
        <f>SUMIF(F47:F55,A20,I47:I55)</f>
        <v>0</v>
      </c>
      <c r="J20" s="218"/>
    </row>
    <row r="21" spans="1:10" ht="23.25" customHeight="1">
      <c r="A21" s="4"/>
      <c r="B21" s="74" t="s">
        <v>28</v>
      </c>
      <c r="C21" s="75"/>
      <c r="D21" s="76"/>
      <c r="E21" s="226"/>
      <c r="F21" s="235"/>
      <c r="G21" s="226"/>
      <c r="H21" s="235"/>
      <c r="I21" s="226">
        <f>SUM(I16:J20)</f>
        <v>0</v>
      </c>
      <c r="J21" s="227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2">
        <f>ZakladDPHSni*SazbaDPH1/100</f>
        <v>0</v>
      </c>
      <c r="H24" s="223"/>
      <c r="I24" s="223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1">
        <f>ZakladDPHZakl*SazbaDPH2/100</f>
        <v>0</v>
      </c>
      <c r="H26" s="232"/>
      <c r="I26" s="232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33">
        <f>0</f>
        <v>0</v>
      </c>
      <c r="H27" s="233"/>
      <c r="I27" s="233"/>
      <c r="J27" s="63" t="str">
        <f t="shared" si="0"/>
        <v>CZK</v>
      </c>
    </row>
    <row r="28" spans="1:10" ht="27.75" hidden="1" customHeight="1" thickBot="1">
      <c r="A28" s="4"/>
      <c r="B28" s="113" t="s">
        <v>22</v>
      </c>
      <c r="C28" s="114"/>
      <c r="D28" s="114"/>
      <c r="E28" s="115"/>
      <c r="F28" s="116"/>
      <c r="G28" s="236">
        <f>ZakladDPHSniVypocet+ZakladDPHZaklVypocet</f>
        <v>0</v>
      </c>
      <c r="H28" s="236"/>
      <c r="I28" s="236"/>
      <c r="J28" s="117" t="str">
        <f t="shared" si="0"/>
        <v>CZK</v>
      </c>
    </row>
    <row r="29" spans="1:10" ht="27.75" customHeight="1" thickBot="1">
      <c r="A29" s="4"/>
      <c r="B29" s="113" t="s">
        <v>35</v>
      </c>
      <c r="C29" s="118"/>
      <c r="D29" s="118"/>
      <c r="E29" s="118"/>
      <c r="F29" s="118"/>
      <c r="G29" s="234">
        <f>ZakladDPHSni+DPHSni+ZakladDPHZakl+DPHZakl+Zaokrouhleni</f>
        <v>0</v>
      </c>
      <c r="H29" s="234"/>
      <c r="I29" s="234"/>
      <c r="J29" s="119" t="s">
        <v>54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44460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1" t="s">
        <v>2</v>
      </c>
      <c r="E35" s="22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>
      <c r="A39" s="97">
        <v>1</v>
      </c>
      <c r="B39" s="103" t="s">
        <v>52</v>
      </c>
      <c r="C39" s="204" t="s">
        <v>46</v>
      </c>
      <c r="D39" s="205"/>
      <c r="E39" s="205"/>
      <c r="F39" s="108">
        <f>'Rozpočet Pol'!AC92</f>
        <v>0</v>
      </c>
      <c r="G39" s="109">
        <f>'Rozpočet Pol'!AD92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>
      <c r="A40" s="97"/>
      <c r="B40" s="206" t="s">
        <v>53</v>
      </c>
      <c r="C40" s="207"/>
      <c r="D40" s="207"/>
      <c r="E40" s="20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>
      <c r="B44" s="120" t="s">
        <v>55</v>
      </c>
    </row>
    <row r="46" spans="1:10" ht="25.5" customHeight="1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09" t="s">
        <v>28</v>
      </c>
      <c r="J46" s="209"/>
    </row>
    <row r="47" spans="1:10" ht="25.5" customHeight="1">
      <c r="A47" s="122"/>
      <c r="B47" s="130" t="s">
        <v>57</v>
      </c>
      <c r="C47" s="211" t="s">
        <v>58</v>
      </c>
      <c r="D47" s="212"/>
      <c r="E47" s="212"/>
      <c r="F47" s="132" t="s">
        <v>23</v>
      </c>
      <c r="G47" s="133"/>
      <c r="H47" s="133"/>
      <c r="I47" s="210">
        <f>'Rozpočet Pol'!G8</f>
        <v>0</v>
      </c>
      <c r="J47" s="210"/>
    </row>
    <row r="48" spans="1:10" ht="25.5" customHeight="1">
      <c r="A48" s="122"/>
      <c r="B48" s="124" t="s">
        <v>59</v>
      </c>
      <c r="C48" s="202" t="s">
        <v>60</v>
      </c>
      <c r="D48" s="203"/>
      <c r="E48" s="203"/>
      <c r="F48" s="134" t="s">
        <v>23</v>
      </c>
      <c r="G48" s="135"/>
      <c r="H48" s="135"/>
      <c r="I48" s="201">
        <f>'Rozpočet Pol'!G16</f>
        <v>0</v>
      </c>
      <c r="J48" s="201"/>
    </row>
    <row r="49" spans="1:10" ht="25.5" customHeight="1">
      <c r="A49" s="122"/>
      <c r="B49" s="124" t="s">
        <v>61</v>
      </c>
      <c r="C49" s="202" t="s">
        <v>62</v>
      </c>
      <c r="D49" s="203"/>
      <c r="E49" s="203"/>
      <c r="F49" s="134" t="s">
        <v>23</v>
      </c>
      <c r="G49" s="135"/>
      <c r="H49" s="135"/>
      <c r="I49" s="201">
        <f>'Rozpočet Pol'!G28</f>
        <v>0</v>
      </c>
      <c r="J49" s="201"/>
    </row>
    <row r="50" spans="1:10" ht="25.5" customHeight="1">
      <c r="A50" s="122"/>
      <c r="B50" s="124" t="s">
        <v>63</v>
      </c>
      <c r="C50" s="202" t="s">
        <v>64</v>
      </c>
      <c r="D50" s="203"/>
      <c r="E50" s="203"/>
      <c r="F50" s="134" t="s">
        <v>23</v>
      </c>
      <c r="G50" s="135"/>
      <c r="H50" s="135"/>
      <c r="I50" s="201">
        <f>'Rozpočet Pol'!G34</f>
        <v>0</v>
      </c>
      <c r="J50" s="201"/>
    </row>
    <row r="51" spans="1:10" ht="25.5" customHeight="1">
      <c r="A51" s="122"/>
      <c r="B51" s="124" t="s">
        <v>65</v>
      </c>
      <c r="C51" s="202" t="s">
        <v>66</v>
      </c>
      <c r="D51" s="203"/>
      <c r="E51" s="203"/>
      <c r="F51" s="134" t="s">
        <v>24</v>
      </c>
      <c r="G51" s="135"/>
      <c r="H51" s="135"/>
      <c r="I51" s="201">
        <f>'Rozpočet Pol'!G36</f>
        <v>0</v>
      </c>
      <c r="J51" s="201"/>
    </row>
    <row r="52" spans="1:10" ht="25.5" customHeight="1">
      <c r="A52" s="122"/>
      <c r="B52" s="124" t="s">
        <v>67</v>
      </c>
      <c r="C52" s="202" t="s">
        <v>68</v>
      </c>
      <c r="D52" s="203"/>
      <c r="E52" s="203"/>
      <c r="F52" s="134" t="s">
        <v>24</v>
      </c>
      <c r="G52" s="135"/>
      <c r="H52" s="135"/>
      <c r="I52" s="201">
        <f>'Rozpočet Pol'!G74</f>
        <v>0</v>
      </c>
      <c r="J52" s="201"/>
    </row>
    <row r="53" spans="1:10" ht="25.5" customHeight="1">
      <c r="A53" s="122"/>
      <c r="B53" s="124" t="s">
        <v>69</v>
      </c>
      <c r="C53" s="202" t="s">
        <v>70</v>
      </c>
      <c r="D53" s="203"/>
      <c r="E53" s="203"/>
      <c r="F53" s="134" t="s">
        <v>24</v>
      </c>
      <c r="G53" s="135"/>
      <c r="H53" s="135"/>
      <c r="I53" s="201">
        <f>'Rozpočet Pol'!G78</f>
        <v>0</v>
      </c>
      <c r="J53" s="201"/>
    </row>
    <row r="54" spans="1:10" ht="25.5" customHeight="1">
      <c r="A54" s="122"/>
      <c r="B54" s="124" t="s">
        <v>71</v>
      </c>
      <c r="C54" s="202" t="s">
        <v>72</v>
      </c>
      <c r="D54" s="203"/>
      <c r="E54" s="203"/>
      <c r="F54" s="134" t="s">
        <v>25</v>
      </c>
      <c r="G54" s="135"/>
      <c r="H54" s="135"/>
      <c r="I54" s="201">
        <f>'Rozpočet Pol'!G83</f>
        <v>0</v>
      </c>
      <c r="J54" s="201"/>
    </row>
    <row r="55" spans="1:10" ht="25.5" customHeight="1">
      <c r="A55" s="122"/>
      <c r="B55" s="131" t="s">
        <v>73</v>
      </c>
      <c r="C55" s="198" t="s">
        <v>26</v>
      </c>
      <c r="D55" s="199"/>
      <c r="E55" s="199"/>
      <c r="F55" s="136" t="s">
        <v>73</v>
      </c>
      <c r="G55" s="137"/>
      <c r="H55" s="137"/>
      <c r="I55" s="197">
        <f>'Rozpočet Pol'!G85</f>
        <v>0</v>
      </c>
      <c r="J55" s="197"/>
    </row>
    <row r="56" spans="1:10" ht="25.5" customHeight="1">
      <c r="A56" s="123"/>
      <c r="B56" s="127" t="s">
        <v>1</v>
      </c>
      <c r="C56" s="127"/>
      <c r="D56" s="128"/>
      <c r="E56" s="128"/>
      <c r="F56" s="138"/>
      <c r="G56" s="139"/>
      <c r="H56" s="139"/>
      <c r="I56" s="200">
        <f>SUM(I47:I55)</f>
        <v>0</v>
      </c>
      <c r="J56" s="200"/>
    </row>
    <row r="57" spans="1:10">
      <c r="F57" s="140"/>
      <c r="G57" s="96"/>
      <c r="H57" s="140"/>
      <c r="I57" s="96"/>
      <c r="J57" s="96"/>
    </row>
    <row r="58" spans="1:10">
      <c r="F58" s="140"/>
      <c r="G58" s="96"/>
      <c r="H58" s="140"/>
      <c r="I58" s="96"/>
      <c r="J58" s="96"/>
    </row>
    <row r="59" spans="1:10">
      <c r="F59" s="140"/>
      <c r="G59" s="96"/>
      <c r="H59" s="140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4" t="s">
        <v>6</v>
      </c>
      <c r="B1" s="244"/>
      <c r="C1" s="245"/>
      <c r="D1" s="244"/>
      <c r="E1" s="244"/>
      <c r="F1" s="244"/>
      <c r="G1" s="244"/>
    </row>
    <row r="2" spans="1:7" ht="24.9" customHeight="1">
      <c r="A2" s="79" t="s">
        <v>41</v>
      </c>
      <c r="B2" s="78"/>
      <c r="C2" s="246"/>
      <c r="D2" s="246"/>
      <c r="E2" s="246"/>
      <c r="F2" s="246"/>
      <c r="G2" s="247"/>
    </row>
    <row r="3" spans="1:7" ht="24.9" hidden="1" customHeight="1">
      <c r="A3" s="79" t="s">
        <v>7</v>
      </c>
      <c r="B3" s="78"/>
      <c r="C3" s="246"/>
      <c r="D3" s="246"/>
      <c r="E3" s="246"/>
      <c r="F3" s="246"/>
      <c r="G3" s="247"/>
    </row>
    <row r="4" spans="1:7" ht="24.9" hidden="1" customHeight="1">
      <c r="A4" s="79" t="s">
        <v>8</v>
      </c>
      <c r="B4" s="78"/>
      <c r="C4" s="246"/>
      <c r="D4" s="246"/>
      <c r="E4" s="246"/>
      <c r="F4" s="246"/>
      <c r="G4" s="24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2"/>
  <sheetViews>
    <sheetView tabSelected="1" topLeftCell="A66" workbookViewId="0">
      <selection activeCell="C91" sqref="C91"/>
    </sheetView>
  </sheetViews>
  <sheetFormatPr defaultRowHeight="13.2" outlineLevelRow="1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>
      <c r="A1" s="267" t="s">
        <v>6</v>
      </c>
      <c r="B1" s="267"/>
      <c r="C1" s="267"/>
      <c r="D1" s="267"/>
      <c r="E1" s="267"/>
      <c r="F1" s="267"/>
      <c r="G1" s="267"/>
      <c r="AE1" t="s">
        <v>76</v>
      </c>
    </row>
    <row r="2" spans="1:60" ht="24.9" customHeight="1">
      <c r="A2" s="145" t="s">
        <v>75</v>
      </c>
      <c r="B2" s="143"/>
      <c r="C2" s="268" t="s">
        <v>46</v>
      </c>
      <c r="D2" s="269"/>
      <c r="E2" s="269"/>
      <c r="F2" s="269"/>
      <c r="G2" s="270"/>
      <c r="AE2" t="s">
        <v>77</v>
      </c>
    </row>
    <row r="3" spans="1:60" ht="24.9" customHeight="1">
      <c r="A3" s="146" t="s">
        <v>7</v>
      </c>
      <c r="B3" s="144"/>
      <c r="C3" s="271" t="s">
        <v>43</v>
      </c>
      <c r="D3" s="272"/>
      <c r="E3" s="272"/>
      <c r="F3" s="272"/>
      <c r="G3" s="273"/>
      <c r="AE3" t="s">
        <v>78</v>
      </c>
    </row>
    <row r="4" spans="1:60" ht="24.9" hidden="1" customHeight="1">
      <c r="A4" s="146" t="s">
        <v>8</v>
      </c>
      <c r="B4" s="144"/>
      <c r="C4" s="271"/>
      <c r="D4" s="272"/>
      <c r="E4" s="272"/>
      <c r="F4" s="272"/>
      <c r="G4" s="273"/>
      <c r="AE4" t="s">
        <v>79</v>
      </c>
    </row>
    <row r="5" spans="1:60" hidden="1">
      <c r="A5" s="147" t="s">
        <v>80</v>
      </c>
      <c r="B5" s="148"/>
      <c r="C5" s="149"/>
      <c r="D5" s="150"/>
      <c r="E5" s="150"/>
      <c r="F5" s="150"/>
      <c r="G5" s="151"/>
      <c r="AE5" t="s">
        <v>81</v>
      </c>
    </row>
    <row r="7" spans="1:60" ht="39.6">
      <c r="A7" s="157" t="s">
        <v>82</v>
      </c>
      <c r="B7" s="158" t="s">
        <v>83</v>
      </c>
      <c r="C7" s="158" t="s">
        <v>84</v>
      </c>
      <c r="D7" s="157" t="s">
        <v>85</v>
      </c>
      <c r="E7" s="157" t="s">
        <v>86</v>
      </c>
      <c r="F7" s="152" t="s">
        <v>87</v>
      </c>
      <c r="G7" s="174" t="s">
        <v>28</v>
      </c>
      <c r="H7" s="175" t="s">
        <v>29</v>
      </c>
      <c r="I7" s="175" t="s">
        <v>88</v>
      </c>
      <c r="J7" s="175" t="s">
        <v>30</v>
      </c>
      <c r="K7" s="175" t="s">
        <v>89</v>
      </c>
      <c r="L7" s="175" t="s">
        <v>90</v>
      </c>
      <c r="M7" s="175" t="s">
        <v>91</v>
      </c>
      <c r="N7" s="175" t="s">
        <v>92</v>
      </c>
      <c r="O7" s="175" t="s">
        <v>93</v>
      </c>
      <c r="P7" s="175" t="s">
        <v>94</v>
      </c>
      <c r="Q7" s="175" t="s">
        <v>95</v>
      </c>
      <c r="R7" s="175" t="s">
        <v>96</v>
      </c>
      <c r="S7" s="175" t="s">
        <v>97</v>
      </c>
      <c r="T7" s="175" t="s">
        <v>98</v>
      </c>
      <c r="U7" s="160" t="s">
        <v>99</v>
      </c>
    </row>
    <row r="8" spans="1:60">
      <c r="A8" s="176" t="s">
        <v>100</v>
      </c>
      <c r="B8" s="177" t="s">
        <v>57</v>
      </c>
      <c r="C8" s="178" t="s">
        <v>58</v>
      </c>
      <c r="D8" s="159"/>
      <c r="E8" s="179"/>
      <c r="F8" s="180"/>
      <c r="G8" s="180">
        <f>SUMIF(AE9:AE15,"&lt;&gt;NOR",G9:G15)</f>
        <v>0</v>
      </c>
      <c r="H8" s="180"/>
      <c r="I8" s="180">
        <f>SUM(I9:I15)</f>
        <v>0</v>
      </c>
      <c r="J8" s="180"/>
      <c r="K8" s="180">
        <f>SUM(K9:K15)</f>
        <v>0</v>
      </c>
      <c r="L8" s="180"/>
      <c r="M8" s="180">
        <f>SUM(M9:M15)</f>
        <v>0</v>
      </c>
      <c r="N8" s="159"/>
      <c r="O8" s="159">
        <f>SUM(O9:O15)</f>
        <v>0</v>
      </c>
      <c r="P8" s="159"/>
      <c r="Q8" s="159">
        <f>SUM(Q9:Q15)</f>
        <v>0</v>
      </c>
      <c r="R8" s="159"/>
      <c r="S8" s="159"/>
      <c r="T8" s="176"/>
      <c r="U8" s="159">
        <f>SUM(U9:U15)</f>
        <v>1.8199999999999998</v>
      </c>
      <c r="AE8" t="s">
        <v>101</v>
      </c>
    </row>
    <row r="9" spans="1:60" outlineLevel="1">
      <c r="A9" s="154">
        <v>1</v>
      </c>
      <c r="B9" s="161" t="s">
        <v>102</v>
      </c>
      <c r="C9" s="190" t="s">
        <v>103</v>
      </c>
      <c r="D9" s="163" t="s">
        <v>104</v>
      </c>
      <c r="E9" s="168">
        <v>0.27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3.5329999999999999</v>
      </c>
      <c r="U9" s="163">
        <f>ROUND(E9*T9,2)</f>
        <v>0.95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105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>
      <c r="A10" s="154"/>
      <c r="B10" s="161"/>
      <c r="C10" s="191" t="s">
        <v>106</v>
      </c>
      <c r="D10" s="165"/>
      <c r="E10" s="169">
        <v>0.27</v>
      </c>
      <c r="F10" s="172"/>
      <c r="G10" s="172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107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>
      <c r="A11" s="154">
        <v>2</v>
      </c>
      <c r="B11" s="161" t="s">
        <v>108</v>
      </c>
      <c r="C11" s="190" t="s">
        <v>109</v>
      </c>
      <c r="D11" s="163" t="s">
        <v>104</v>
      </c>
      <c r="E11" s="168">
        <v>0.27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63">
        <v>0</v>
      </c>
      <c r="O11" s="163">
        <f>ROUND(E11*N11,5)</f>
        <v>0</v>
      </c>
      <c r="P11" s="163">
        <v>0</v>
      </c>
      <c r="Q11" s="163">
        <f>ROUND(E11*P11,5)</f>
        <v>0</v>
      </c>
      <c r="R11" s="163"/>
      <c r="S11" s="163"/>
      <c r="T11" s="164">
        <v>1.9379999999999999</v>
      </c>
      <c r="U11" s="163">
        <f>ROUND(E11*T11,2)</f>
        <v>0.52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105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0.399999999999999" outlineLevel="1">
      <c r="A12" s="154">
        <v>3</v>
      </c>
      <c r="B12" s="161" t="s">
        <v>110</v>
      </c>
      <c r="C12" s="190" t="s">
        <v>111</v>
      </c>
      <c r="D12" s="163" t="s">
        <v>104</v>
      </c>
      <c r="E12" s="168">
        <v>0.27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0</v>
      </c>
      <c r="O12" s="163">
        <f>ROUND(E12*N12,5)</f>
        <v>0</v>
      </c>
      <c r="P12" s="163">
        <v>0</v>
      </c>
      <c r="Q12" s="163">
        <f>ROUND(E12*P12,5)</f>
        <v>0</v>
      </c>
      <c r="R12" s="163"/>
      <c r="S12" s="163"/>
      <c r="T12" s="164">
        <v>1.0999999999999999E-2</v>
      </c>
      <c r="U12" s="163">
        <f>ROUND(E12*T12,2)</f>
        <v>0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105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>
      <c r="A13" s="154">
        <v>4</v>
      </c>
      <c r="B13" s="161" t="s">
        <v>112</v>
      </c>
      <c r="C13" s="190" t="s">
        <v>113</v>
      </c>
      <c r="D13" s="163" t="s">
        <v>104</v>
      </c>
      <c r="E13" s="168">
        <v>0.27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0.66800000000000004</v>
      </c>
      <c r="U13" s="163">
        <f>ROUND(E13*T13,2)</f>
        <v>0.18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105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>
      <c r="A14" s="154">
        <v>5</v>
      </c>
      <c r="B14" s="161" t="s">
        <v>114</v>
      </c>
      <c r="C14" s="190" t="s">
        <v>115</v>
      </c>
      <c r="D14" s="163" t="s">
        <v>104</v>
      </c>
      <c r="E14" s="168">
        <v>0.27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0.59099999999999997</v>
      </c>
      <c r="U14" s="163">
        <f>ROUND(E14*T14,2)</f>
        <v>0.16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105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>
      <c r="A15" s="154">
        <v>6</v>
      </c>
      <c r="B15" s="161" t="s">
        <v>116</v>
      </c>
      <c r="C15" s="190" t="s">
        <v>117</v>
      </c>
      <c r="D15" s="163" t="s">
        <v>104</v>
      </c>
      <c r="E15" s="168">
        <v>0.27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63">
        <v>0</v>
      </c>
      <c r="O15" s="163">
        <f>ROUND(E15*N15,5)</f>
        <v>0</v>
      </c>
      <c r="P15" s="163">
        <v>0</v>
      </c>
      <c r="Q15" s="163">
        <f>ROUND(E15*P15,5)</f>
        <v>0</v>
      </c>
      <c r="R15" s="163"/>
      <c r="S15" s="163"/>
      <c r="T15" s="164">
        <v>3.1E-2</v>
      </c>
      <c r="U15" s="163">
        <f>ROUND(E15*T15,2)</f>
        <v>0.01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105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>
      <c r="A16" s="155" t="s">
        <v>100</v>
      </c>
      <c r="B16" s="162" t="s">
        <v>59</v>
      </c>
      <c r="C16" s="192" t="s">
        <v>60</v>
      </c>
      <c r="D16" s="166"/>
      <c r="E16" s="170"/>
      <c r="F16" s="173"/>
      <c r="G16" s="173">
        <f>SUMIF(AE17:AE27,"&lt;&gt;NOR",G17:G27)</f>
        <v>0</v>
      </c>
      <c r="H16" s="173"/>
      <c r="I16" s="173">
        <f>SUM(I17:I27)</f>
        <v>0</v>
      </c>
      <c r="J16" s="173"/>
      <c r="K16" s="173">
        <f>SUM(K17:K27)</f>
        <v>0</v>
      </c>
      <c r="L16" s="173"/>
      <c r="M16" s="173">
        <f>SUM(M17:M27)</f>
        <v>0</v>
      </c>
      <c r="N16" s="166"/>
      <c r="O16" s="166">
        <f>SUM(O17:O27)</f>
        <v>0.78634999999999999</v>
      </c>
      <c r="P16" s="166"/>
      <c r="Q16" s="166">
        <f>SUM(Q17:Q27)</f>
        <v>0</v>
      </c>
      <c r="R16" s="166"/>
      <c r="S16" s="166"/>
      <c r="T16" s="167"/>
      <c r="U16" s="166">
        <f>SUM(U17:U27)</f>
        <v>8.9</v>
      </c>
      <c r="AE16" t="s">
        <v>101</v>
      </c>
    </row>
    <row r="17" spans="1:60" outlineLevel="1">
      <c r="A17" s="154">
        <v>7</v>
      </c>
      <c r="B17" s="161" t="s">
        <v>118</v>
      </c>
      <c r="C17" s="190" t="s">
        <v>119</v>
      </c>
      <c r="D17" s="163" t="s">
        <v>104</v>
      </c>
      <c r="E17" s="168">
        <v>0.27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63">
        <v>2.5249999999999999</v>
      </c>
      <c r="O17" s="163">
        <f>ROUND(E17*N17,5)</f>
        <v>0.68174999999999997</v>
      </c>
      <c r="P17" s="163">
        <v>0</v>
      </c>
      <c r="Q17" s="163">
        <f>ROUND(E17*P17,5)</f>
        <v>0</v>
      </c>
      <c r="R17" s="163"/>
      <c r="S17" s="163"/>
      <c r="T17" s="164">
        <v>0.47699999999999998</v>
      </c>
      <c r="U17" s="163">
        <f>ROUND(E17*T17,2)</f>
        <v>0.13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105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>
      <c r="A18" s="154"/>
      <c r="B18" s="161"/>
      <c r="C18" s="191" t="s">
        <v>120</v>
      </c>
      <c r="D18" s="165"/>
      <c r="E18" s="169">
        <v>0.27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107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>
      <c r="A19" s="154">
        <v>8</v>
      </c>
      <c r="B19" s="161" t="s">
        <v>121</v>
      </c>
      <c r="C19" s="190" t="s">
        <v>122</v>
      </c>
      <c r="D19" s="163" t="s">
        <v>123</v>
      </c>
      <c r="E19" s="168">
        <v>0.4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63">
        <v>3.916E-2</v>
      </c>
      <c r="O19" s="163">
        <f>ROUND(E19*N19,5)</f>
        <v>1.566E-2</v>
      </c>
      <c r="P19" s="163">
        <v>0</v>
      </c>
      <c r="Q19" s="163">
        <f>ROUND(E19*P19,5)</f>
        <v>0</v>
      </c>
      <c r="R19" s="163"/>
      <c r="S19" s="163"/>
      <c r="T19" s="164">
        <v>1.05</v>
      </c>
      <c r="U19" s="163">
        <f>ROUND(E19*T19,2)</f>
        <v>0.42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105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>
      <c r="A20" s="154"/>
      <c r="B20" s="161"/>
      <c r="C20" s="191" t="s">
        <v>124</v>
      </c>
      <c r="D20" s="165"/>
      <c r="E20" s="169">
        <v>0.4</v>
      </c>
      <c r="F20" s="172"/>
      <c r="G20" s="172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107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>
      <c r="A21" s="154">
        <v>9</v>
      </c>
      <c r="B21" s="161" t="s">
        <v>125</v>
      </c>
      <c r="C21" s="190" t="s">
        <v>126</v>
      </c>
      <c r="D21" s="163" t="s">
        <v>123</v>
      </c>
      <c r="E21" s="168">
        <v>0.4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0.32</v>
      </c>
      <c r="U21" s="163">
        <f>ROUND(E21*T21,2)</f>
        <v>0.13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105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>
      <c r="A22" s="154">
        <v>10</v>
      </c>
      <c r="B22" s="161" t="s">
        <v>127</v>
      </c>
      <c r="C22" s="190" t="s">
        <v>128</v>
      </c>
      <c r="D22" s="163" t="s">
        <v>129</v>
      </c>
      <c r="E22" s="168">
        <v>52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0.158</v>
      </c>
      <c r="U22" s="163">
        <f>ROUND(E22*T22,2)</f>
        <v>8.2200000000000006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105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>
      <c r="A23" s="154"/>
      <c r="B23" s="161"/>
      <c r="C23" s="191" t="s">
        <v>130</v>
      </c>
      <c r="D23" s="165"/>
      <c r="E23" s="169">
        <v>52</v>
      </c>
      <c r="F23" s="172"/>
      <c r="G23" s="172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107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>
      <c r="A24" s="154">
        <v>11</v>
      </c>
      <c r="B24" s="161" t="s">
        <v>131</v>
      </c>
      <c r="C24" s="190" t="s">
        <v>132</v>
      </c>
      <c r="D24" s="163" t="s">
        <v>133</v>
      </c>
      <c r="E24" s="168">
        <v>4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63">
        <v>7.3400000000000002E-3</v>
      </c>
      <c r="O24" s="163">
        <f>ROUND(E24*N24,5)</f>
        <v>2.9360000000000001E-2</v>
      </c>
      <c r="P24" s="163">
        <v>0</v>
      </c>
      <c r="Q24" s="163">
        <f>ROUND(E24*P24,5)</f>
        <v>0</v>
      </c>
      <c r="R24" s="163"/>
      <c r="S24" s="163"/>
      <c r="T24" s="164">
        <v>0</v>
      </c>
      <c r="U24" s="163">
        <f>ROUND(E24*T24,2)</f>
        <v>0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134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>
      <c r="A25" s="154">
        <v>12</v>
      </c>
      <c r="B25" s="161" t="s">
        <v>135</v>
      </c>
      <c r="C25" s="190" t="s">
        <v>136</v>
      </c>
      <c r="D25" s="163" t="s">
        <v>133</v>
      </c>
      <c r="E25" s="168">
        <v>9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63">
        <v>6.62E-3</v>
      </c>
      <c r="O25" s="163">
        <f>ROUND(E25*N25,5)</f>
        <v>5.9580000000000001E-2</v>
      </c>
      <c r="P25" s="163">
        <v>0</v>
      </c>
      <c r="Q25" s="163">
        <f>ROUND(E25*P25,5)</f>
        <v>0</v>
      </c>
      <c r="R25" s="163"/>
      <c r="S25" s="163"/>
      <c r="T25" s="164">
        <v>0</v>
      </c>
      <c r="U25" s="163">
        <f>ROUND(E25*T25,2)</f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134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0.399999999999999" outlineLevel="1">
      <c r="A26" s="154">
        <v>13</v>
      </c>
      <c r="B26" s="161" t="s">
        <v>137</v>
      </c>
      <c r="C26" s="190" t="s">
        <v>138</v>
      </c>
      <c r="D26" s="163" t="s">
        <v>139</v>
      </c>
      <c r="E26" s="168">
        <v>1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</v>
      </c>
      <c r="U26" s="163">
        <f>ROUND(E26*T26,2)</f>
        <v>0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105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>
      <c r="A27" s="154"/>
      <c r="B27" s="161"/>
      <c r="C27" s="274" t="s">
        <v>140</v>
      </c>
      <c r="D27" s="275"/>
      <c r="E27" s="276"/>
      <c r="F27" s="277"/>
      <c r="G27" s="278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141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6" t="str">
        <f>C27</f>
        <v>pro napojení přibetonávky základu</v>
      </c>
      <c r="BB27" s="153"/>
      <c r="BC27" s="153"/>
      <c r="BD27" s="153"/>
      <c r="BE27" s="153"/>
      <c r="BF27" s="153"/>
      <c r="BG27" s="153"/>
      <c r="BH27" s="153"/>
    </row>
    <row r="28" spans="1:60">
      <c r="A28" s="155" t="s">
        <v>100</v>
      </c>
      <c r="B28" s="162" t="s">
        <v>61</v>
      </c>
      <c r="C28" s="192" t="s">
        <v>62</v>
      </c>
      <c r="D28" s="166"/>
      <c r="E28" s="170"/>
      <c r="F28" s="173"/>
      <c r="G28" s="173">
        <f>SUMIF(AE29:AE33,"&lt;&gt;NOR",G29:G33)</f>
        <v>0</v>
      </c>
      <c r="H28" s="173"/>
      <c r="I28" s="173">
        <f>SUM(I29:I33)</f>
        <v>0</v>
      </c>
      <c r="J28" s="173"/>
      <c r="K28" s="173">
        <f>SUM(K29:K33)</f>
        <v>0</v>
      </c>
      <c r="L28" s="173"/>
      <c r="M28" s="173">
        <f>SUM(M29:M33)</f>
        <v>0</v>
      </c>
      <c r="N28" s="166"/>
      <c r="O28" s="166">
        <f>SUM(O29:O33)</f>
        <v>0</v>
      </c>
      <c r="P28" s="166"/>
      <c r="Q28" s="166">
        <f>SUM(Q29:Q33)</f>
        <v>0</v>
      </c>
      <c r="R28" s="166"/>
      <c r="S28" s="166"/>
      <c r="T28" s="167"/>
      <c r="U28" s="166">
        <f>SUM(U29:U33)</f>
        <v>7.1300000000000008</v>
      </c>
      <c r="AE28" t="s">
        <v>101</v>
      </c>
    </row>
    <row r="29" spans="1:60" ht="20.399999999999999" outlineLevel="1">
      <c r="A29" s="154">
        <v>14</v>
      </c>
      <c r="B29" s="161" t="s">
        <v>142</v>
      </c>
      <c r="C29" s="190" t="s">
        <v>143</v>
      </c>
      <c r="D29" s="163" t="s">
        <v>144</v>
      </c>
      <c r="E29" s="168">
        <v>4.9800000000000004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63">
        <v>0</v>
      </c>
      <c r="O29" s="163">
        <f>ROUND(E29*N29,5)</f>
        <v>0</v>
      </c>
      <c r="P29" s="163">
        <v>0</v>
      </c>
      <c r="Q29" s="163">
        <f>ROUND(E29*P29,5)</f>
        <v>0</v>
      </c>
      <c r="R29" s="163"/>
      <c r="S29" s="163"/>
      <c r="T29" s="164">
        <v>0.94199999999999995</v>
      </c>
      <c r="U29" s="163">
        <f>ROUND(E29*T29,2)</f>
        <v>4.6900000000000004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105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>
      <c r="A30" s="154">
        <v>15</v>
      </c>
      <c r="B30" s="161" t="s">
        <v>145</v>
      </c>
      <c r="C30" s="190" t="s">
        <v>146</v>
      </c>
      <c r="D30" s="163" t="s">
        <v>144</v>
      </c>
      <c r="E30" s="168">
        <v>4.9800000000000004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0.49</v>
      </c>
      <c r="U30" s="163">
        <f>ROUND(E30*T30,2)</f>
        <v>2.44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105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>
      <c r="A31" s="154">
        <v>16</v>
      </c>
      <c r="B31" s="161" t="s">
        <v>147</v>
      </c>
      <c r="C31" s="190" t="s">
        <v>148</v>
      </c>
      <c r="D31" s="163" t="s">
        <v>144</v>
      </c>
      <c r="E31" s="168">
        <v>29.88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0</v>
      </c>
      <c r="U31" s="163">
        <f>ROUND(E31*T31,2)</f>
        <v>0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105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>
      <c r="A32" s="154"/>
      <c r="B32" s="161"/>
      <c r="C32" s="191" t="s">
        <v>149</v>
      </c>
      <c r="D32" s="165"/>
      <c r="E32" s="169">
        <v>29.88</v>
      </c>
      <c r="F32" s="172"/>
      <c r="G32" s="172"/>
      <c r="H32" s="172"/>
      <c r="I32" s="172"/>
      <c r="J32" s="172"/>
      <c r="K32" s="172"/>
      <c r="L32" s="172"/>
      <c r="M32" s="172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107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>
      <c r="A33" s="154">
        <v>17</v>
      </c>
      <c r="B33" s="161" t="s">
        <v>150</v>
      </c>
      <c r="C33" s="190" t="s">
        <v>151</v>
      </c>
      <c r="D33" s="163" t="s">
        <v>144</v>
      </c>
      <c r="E33" s="168">
        <v>4.9800000000000004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</v>
      </c>
      <c r="U33" s="163">
        <f>ROUND(E33*T33,2)</f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105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>
      <c r="A34" s="155" t="s">
        <v>100</v>
      </c>
      <c r="B34" s="162" t="s">
        <v>63</v>
      </c>
      <c r="C34" s="192" t="s">
        <v>64</v>
      </c>
      <c r="D34" s="166"/>
      <c r="E34" s="170"/>
      <c r="F34" s="173"/>
      <c r="G34" s="173">
        <f>SUMIF(AE35:AE35,"&lt;&gt;NOR",G35:G35)</f>
        <v>0</v>
      </c>
      <c r="H34" s="173"/>
      <c r="I34" s="173">
        <f>SUM(I35:I35)</f>
        <v>0</v>
      </c>
      <c r="J34" s="173"/>
      <c r="K34" s="173">
        <f>SUM(K35:K35)</f>
        <v>0</v>
      </c>
      <c r="L34" s="173"/>
      <c r="M34" s="173">
        <f>SUM(M35:M35)</f>
        <v>0</v>
      </c>
      <c r="N34" s="166"/>
      <c r="O34" s="166">
        <f>SUM(O35:O35)</f>
        <v>0</v>
      </c>
      <c r="P34" s="166"/>
      <c r="Q34" s="166">
        <f>SUM(Q35:Q35)</f>
        <v>0</v>
      </c>
      <c r="R34" s="166"/>
      <c r="S34" s="166"/>
      <c r="T34" s="167"/>
      <c r="U34" s="166">
        <f>SUM(U35:U35)</f>
        <v>2.4900000000000002</v>
      </c>
      <c r="AE34" t="s">
        <v>101</v>
      </c>
    </row>
    <row r="35" spans="1:60" outlineLevel="1">
      <c r="A35" s="154">
        <v>18</v>
      </c>
      <c r="B35" s="161" t="s">
        <v>152</v>
      </c>
      <c r="C35" s="190" t="s">
        <v>153</v>
      </c>
      <c r="D35" s="163" t="s">
        <v>144</v>
      </c>
      <c r="E35" s="168">
        <v>0.79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63">
        <v>0</v>
      </c>
      <c r="O35" s="163">
        <f>ROUND(E35*N35,5)</f>
        <v>0</v>
      </c>
      <c r="P35" s="163">
        <v>0</v>
      </c>
      <c r="Q35" s="163">
        <f>ROUND(E35*P35,5)</f>
        <v>0</v>
      </c>
      <c r="R35" s="163"/>
      <c r="S35" s="163"/>
      <c r="T35" s="164">
        <v>3.15</v>
      </c>
      <c r="U35" s="163">
        <f>ROUND(E35*T35,2)</f>
        <v>2.4900000000000002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105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>
      <c r="A36" s="155" t="s">
        <v>100</v>
      </c>
      <c r="B36" s="162" t="s">
        <v>65</v>
      </c>
      <c r="C36" s="192" t="s">
        <v>66</v>
      </c>
      <c r="D36" s="166"/>
      <c r="E36" s="170"/>
      <c r="F36" s="173"/>
      <c r="G36" s="173">
        <f>SUMIF(AE37:AE73,"&lt;&gt;NOR",G37:G73)</f>
        <v>0</v>
      </c>
      <c r="H36" s="173"/>
      <c r="I36" s="173">
        <f>SUM(I37:I73)</f>
        <v>0</v>
      </c>
      <c r="J36" s="173"/>
      <c r="K36" s="173">
        <f>SUM(K37:K73)</f>
        <v>0</v>
      </c>
      <c r="L36" s="173"/>
      <c r="M36" s="173">
        <f>SUM(M37:M73)</f>
        <v>0</v>
      </c>
      <c r="N36" s="166"/>
      <c r="O36" s="166">
        <f>SUM(O37:O73)</f>
        <v>6.2976900000000002</v>
      </c>
      <c r="P36" s="166"/>
      <c r="Q36" s="166">
        <f>SUM(Q37:Q73)</f>
        <v>4.9727899999999998</v>
      </c>
      <c r="R36" s="166"/>
      <c r="S36" s="166"/>
      <c r="T36" s="167"/>
      <c r="U36" s="166">
        <f>SUM(U37:U73)</f>
        <v>271.83</v>
      </c>
      <c r="AE36" t="s">
        <v>101</v>
      </c>
    </row>
    <row r="37" spans="1:60" outlineLevel="1">
      <c r="A37" s="154">
        <v>19</v>
      </c>
      <c r="B37" s="161" t="s">
        <v>154</v>
      </c>
      <c r="C37" s="190" t="s">
        <v>155</v>
      </c>
      <c r="D37" s="163" t="s">
        <v>156</v>
      </c>
      <c r="E37" s="168">
        <v>211.9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63">
        <v>2.0000000000000001E-4</v>
      </c>
      <c r="O37" s="163">
        <f>ROUND(E37*N37,5)</f>
        <v>4.2380000000000001E-2</v>
      </c>
      <c r="P37" s="163">
        <v>0</v>
      </c>
      <c r="Q37" s="163">
        <f>ROUND(E37*P37,5)</f>
        <v>0</v>
      </c>
      <c r="R37" s="163"/>
      <c r="S37" s="163"/>
      <c r="T37" s="164">
        <v>0.252</v>
      </c>
      <c r="U37" s="163">
        <f>ROUND(E37*T37,2)</f>
        <v>53.4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105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>
      <c r="A38" s="154"/>
      <c r="B38" s="161"/>
      <c r="C38" s="191" t="s">
        <v>157</v>
      </c>
      <c r="D38" s="165"/>
      <c r="E38" s="169">
        <v>36.4</v>
      </c>
      <c r="F38" s="172"/>
      <c r="G38" s="172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107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>
      <c r="A39" s="154"/>
      <c r="B39" s="161"/>
      <c r="C39" s="191" t="s">
        <v>158</v>
      </c>
      <c r="D39" s="165"/>
      <c r="E39" s="169">
        <v>45.8</v>
      </c>
      <c r="F39" s="172"/>
      <c r="G39" s="172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107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>
      <c r="A40" s="154"/>
      <c r="B40" s="161"/>
      <c r="C40" s="191" t="s">
        <v>159</v>
      </c>
      <c r="D40" s="165"/>
      <c r="E40" s="169">
        <v>92.4</v>
      </c>
      <c r="F40" s="172"/>
      <c r="G40" s="172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107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>
      <c r="A41" s="154"/>
      <c r="B41" s="161"/>
      <c r="C41" s="191" t="s">
        <v>160</v>
      </c>
      <c r="D41" s="165"/>
      <c r="E41" s="169">
        <v>37.299999999999997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107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>
      <c r="A42" s="154">
        <v>20</v>
      </c>
      <c r="B42" s="161" t="s">
        <v>161</v>
      </c>
      <c r="C42" s="190" t="s">
        <v>162</v>
      </c>
      <c r="D42" s="163" t="s">
        <v>104</v>
      </c>
      <c r="E42" s="168">
        <v>1.1671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0.65</v>
      </c>
      <c r="O42" s="163">
        <f>ROUND(E42*N42,5)</f>
        <v>0.75861999999999996</v>
      </c>
      <c r="P42" s="163">
        <v>0</v>
      </c>
      <c r="Q42" s="163">
        <f>ROUND(E42*P42,5)</f>
        <v>0</v>
      </c>
      <c r="R42" s="163"/>
      <c r="S42" s="163"/>
      <c r="T42" s="164">
        <v>0</v>
      </c>
      <c r="U42" s="163">
        <f>ROUND(E42*T42,2)</f>
        <v>0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134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>
      <c r="A43" s="154"/>
      <c r="B43" s="161"/>
      <c r="C43" s="191" t="s">
        <v>163</v>
      </c>
      <c r="D43" s="165"/>
      <c r="E43" s="169">
        <v>1.1671</v>
      </c>
      <c r="F43" s="172"/>
      <c r="G43" s="172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107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>
      <c r="A44" s="154">
        <v>21</v>
      </c>
      <c r="B44" s="161" t="s">
        <v>164</v>
      </c>
      <c r="C44" s="190" t="s">
        <v>165</v>
      </c>
      <c r="D44" s="163" t="s">
        <v>156</v>
      </c>
      <c r="E44" s="168">
        <v>116.8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63">
        <v>2.5500000000000002E-3</v>
      </c>
      <c r="O44" s="163">
        <f>ROUND(E44*N44,5)</f>
        <v>0.29783999999999999</v>
      </c>
      <c r="P44" s="163">
        <v>0</v>
      </c>
      <c r="Q44" s="163">
        <f>ROUND(E44*P44,5)</f>
        <v>0</v>
      </c>
      <c r="R44" s="163"/>
      <c r="S44" s="163"/>
      <c r="T44" s="164">
        <v>0.59799999999999998</v>
      </c>
      <c r="U44" s="163">
        <f>ROUND(E44*T44,2)</f>
        <v>69.849999999999994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105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0.399999999999999" outlineLevel="1">
      <c r="A45" s="154"/>
      <c r="B45" s="161"/>
      <c r="C45" s="191" t="s">
        <v>166</v>
      </c>
      <c r="D45" s="165"/>
      <c r="E45" s="169">
        <v>69.900000000000006</v>
      </c>
      <c r="F45" s="172"/>
      <c r="G45" s="172"/>
      <c r="H45" s="172"/>
      <c r="I45" s="172"/>
      <c r="J45" s="172"/>
      <c r="K45" s="172"/>
      <c r="L45" s="172"/>
      <c r="M45" s="172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107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30.6" outlineLevel="1">
      <c r="A46" s="154"/>
      <c r="B46" s="161"/>
      <c r="C46" s="191" t="s">
        <v>167</v>
      </c>
      <c r="D46" s="165"/>
      <c r="E46" s="169">
        <v>33.299999999999997</v>
      </c>
      <c r="F46" s="172"/>
      <c r="G46" s="172"/>
      <c r="H46" s="172"/>
      <c r="I46" s="172"/>
      <c r="J46" s="172"/>
      <c r="K46" s="172"/>
      <c r="L46" s="172"/>
      <c r="M46" s="172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107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>
      <c r="A47" s="154"/>
      <c r="B47" s="161"/>
      <c r="C47" s="191" t="s">
        <v>168</v>
      </c>
      <c r="D47" s="165"/>
      <c r="E47" s="169">
        <v>13.6</v>
      </c>
      <c r="F47" s="172"/>
      <c r="G47" s="172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107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>
      <c r="A48" s="154">
        <v>22</v>
      </c>
      <c r="B48" s="161" t="s">
        <v>169</v>
      </c>
      <c r="C48" s="190" t="s">
        <v>170</v>
      </c>
      <c r="D48" s="163" t="s">
        <v>156</v>
      </c>
      <c r="E48" s="168">
        <v>16.55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63">
        <v>2.5500000000000002E-3</v>
      </c>
      <c r="O48" s="163">
        <f>ROUND(E48*N48,5)</f>
        <v>4.2200000000000001E-2</v>
      </c>
      <c r="P48" s="163">
        <v>0</v>
      </c>
      <c r="Q48" s="163">
        <f>ROUND(E48*P48,5)</f>
        <v>0</v>
      </c>
      <c r="R48" s="163"/>
      <c r="S48" s="163"/>
      <c r="T48" s="164">
        <v>0.67900000000000005</v>
      </c>
      <c r="U48" s="163">
        <f>ROUND(E48*T48,2)</f>
        <v>11.24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105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>
      <c r="A49" s="154"/>
      <c r="B49" s="161"/>
      <c r="C49" s="191" t="s">
        <v>171</v>
      </c>
      <c r="D49" s="165"/>
      <c r="E49" s="169">
        <v>8.5</v>
      </c>
      <c r="F49" s="172"/>
      <c r="G49" s="172"/>
      <c r="H49" s="172"/>
      <c r="I49" s="172"/>
      <c r="J49" s="172"/>
      <c r="K49" s="172"/>
      <c r="L49" s="172"/>
      <c r="M49" s="172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107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>
      <c r="A50" s="154"/>
      <c r="B50" s="161"/>
      <c r="C50" s="191" t="s">
        <v>172</v>
      </c>
      <c r="D50" s="165"/>
      <c r="E50" s="169">
        <v>8.0500000000000007</v>
      </c>
      <c r="F50" s="172"/>
      <c r="G50" s="172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107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>
      <c r="A51" s="154">
        <v>23</v>
      </c>
      <c r="B51" s="161" t="s">
        <v>173</v>
      </c>
      <c r="C51" s="190" t="s">
        <v>174</v>
      </c>
      <c r="D51" s="163" t="s">
        <v>104</v>
      </c>
      <c r="E51" s="168">
        <v>4.8090000000000002</v>
      </c>
      <c r="F51" s="171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0</v>
      </c>
      <c r="N51" s="163">
        <v>2.9100000000000001E-2</v>
      </c>
      <c r="O51" s="163">
        <f>ROUND(E51*N51,5)</f>
        <v>0.13994000000000001</v>
      </c>
      <c r="P51" s="163">
        <v>0</v>
      </c>
      <c r="Q51" s="163">
        <f>ROUND(E51*P51,5)</f>
        <v>0</v>
      </c>
      <c r="R51" s="163"/>
      <c r="S51" s="163"/>
      <c r="T51" s="164">
        <v>0</v>
      </c>
      <c r="U51" s="163">
        <f>ROUND(E51*T51,2)</f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105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>
      <c r="A52" s="154">
        <v>24</v>
      </c>
      <c r="B52" s="161" t="s">
        <v>175</v>
      </c>
      <c r="C52" s="190" t="s">
        <v>176</v>
      </c>
      <c r="D52" s="163" t="s">
        <v>156</v>
      </c>
      <c r="E52" s="168">
        <v>182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63">
        <v>1.6000000000000001E-4</v>
      </c>
      <c r="O52" s="163">
        <f>ROUND(E52*N52,5)</f>
        <v>2.912E-2</v>
      </c>
      <c r="P52" s="163">
        <v>0</v>
      </c>
      <c r="Q52" s="163">
        <f>ROUND(E52*P52,5)</f>
        <v>0</v>
      </c>
      <c r="R52" s="163"/>
      <c r="S52" s="163"/>
      <c r="T52" s="164">
        <v>0.11799999999999999</v>
      </c>
      <c r="U52" s="163">
        <f>ROUND(E52*T52,2)</f>
        <v>21.48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105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>
      <c r="A53" s="154"/>
      <c r="B53" s="161"/>
      <c r="C53" s="191" t="s">
        <v>177</v>
      </c>
      <c r="D53" s="165"/>
      <c r="E53" s="169">
        <v>182</v>
      </c>
      <c r="F53" s="172"/>
      <c r="G53" s="172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107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0.399999999999999" outlineLevel="1">
      <c r="A54" s="154">
        <v>25</v>
      </c>
      <c r="B54" s="161" t="s">
        <v>178</v>
      </c>
      <c r="C54" s="190" t="s">
        <v>179</v>
      </c>
      <c r="D54" s="163" t="s">
        <v>139</v>
      </c>
      <c r="E54" s="168">
        <v>1</v>
      </c>
      <c r="F54" s="171"/>
      <c r="G54" s="172">
        <f t="shared" ref="G54:G59" si="0">ROUND(E54*F54,2)</f>
        <v>0</v>
      </c>
      <c r="H54" s="171"/>
      <c r="I54" s="172">
        <f t="shared" ref="I54:I59" si="1">ROUND(E54*H54,2)</f>
        <v>0</v>
      </c>
      <c r="J54" s="171"/>
      <c r="K54" s="172">
        <f t="shared" ref="K54:K59" si="2">ROUND(E54*J54,2)</f>
        <v>0</v>
      </c>
      <c r="L54" s="172">
        <v>21</v>
      </c>
      <c r="M54" s="172">
        <f t="shared" ref="M54:M59" si="3">G54*(1+L54/100)</f>
        <v>0</v>
      </c>
      <c r="N54" s="163">
        <v>3.3660000000000001</v>
      </c>
      <c r="O54" s="163">
        <f t="shared" ref="O54:O59" si="4">ROUND(E54*N54,5)</f>
        <v>3.3660000000000001</v>
      </c>
      <c r="P54" s="163">
        <v>0</v>
      </c>
      <c r="Q54" s="163">
        <f t="shared" ref="Q54:Q59" si="5">ROUND(E54*P54,5)</f>
        <v>0</v>
      </c>
      <c r="R54" s="163"/>
      <c r="S54" s="163"/>
      <c r="T54" s="164">
        <v>0</v>
      </c>
      <c r="U54" s="163">
        <f t="shared" ref="U54:U59" si="6">ROUND(E54*T54,2)</f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134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>
      <c r="A55" s="154">
        <v>26</v>
      </c>
      <c r="B55" s="161" t="s">
        <v>180</v>
      </c>
      <c r="C55" s="190" t="s">
        <v>181</v>
      </c>
      <c r="D55" s="163" t="s">
        <v>104</v>
      </c>
      <c r="E55" s="168">
        <v>1</v>
      </c>
      <c r="F55" s="171"/>
      <c r="G55" s="172">
        <f t="shared" si="0"/>
        <v>0</v>
      </c>
      <c r="H55" s="171"/>
      <c r="I55" s="172">
        <f t="shared" si="1"/>
        <v>0</v>
      </c>
      <c r="J55" s="171"/>
      <c r="K55" s="172">
        <f t="shared" si="2"/>
        <v>0</v>
      </c>
      <c r="L55" s="172">
        <v>21</v>
      </c>
      <c r="M55" s="172">
        <f t="shared" si="3"/>
        <v>0</v>
      </c>
      <c r="N55" s="163">
        <v>0</v>
      </c>
      <c r="O55" s="163">
        <f t="shared" si="4"/>
        <v>0</v>
      </c>
      <c r="P55" s="163">
        <v>0</v>
      </c>
      <c r="Q55" s="163">
        <f t="shared" si="5"/>
        <v>0</v>
      </c>
      <c r="R55" s="163"/>
      <c r="S55" s="163"/>
      <c r="T55" s="164">
        <v>0</v>
      </c>
      <c r="U55" s="163">
        <f t="shared" si="6"/>
        <v>0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134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>
      <c r="A56" s="154">
        <v>27</v>
      </c>
      <c r="B56" s="161" t="s">
        <v>182</v>
      </c>
      <c r="C56" s="190" t="s">
        <v>183</v>
      </c>
      <c r="D56" s="163" t="s">
        <v>156</v>
      </c>
      <c r="E56" s="168">
        <v>182</v>
      </c>
      <c r="F56" s="171"/>
      <c r="G56" s="172">
        <f t="shared" si="0"/>
        <v>0</v>
      </c>
      <c r="H56" s="171"/>
      <c r="I56" s="172">
        <f t="shared" si="1"/>
        <v>0</v>
      </c>
      <c r="J56" s="171"/>
      <c r="K56" s="172">
        <f t="shared" si="2"/>
        <v>0</v>
      </c>
      <c r="L56" s="172">
        <v>21</v>
      </c>
      <c r="M56" s="172">
        <f t="shared" si="3"/>
        <v>0</v>
      </c>
      <c r="N56" s="163">
        <v>1.6000000000000001E-4</v>
      </c>
      <c r="O56" s="163">
        <f t="shared" si="4"/>
        <v>2.912E-2</v>
      </c>
      <c r="P56" s="163">
        <v>8.0000000000000002E-3</v>
      </c>
      <c r="Q56" s="163">
        <f t="shared" si="5"/>
        <v>1.456</v>
      </c>
      <c r="R56" s="163"/>
      <c r="S56" s="163"/>
      <c r="T56" s="164">
        <v>8.5999999999999993E-2</v>
      </c>
      <c r="U56" s="163">
        <f t="shared" si="6"/>
        <v>15.65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105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>
      <c r="A57" s="154">
        <v>28</v>
      </c>
      <c r="B57" s="161" t="s">
        <v>184</v>
      </c>
      <c r="C57" s="190" t="s">
        <v>185</v>
      </c>
      <c r="D57" s="163" t="s">
        <v>156</v>
      </c>
      <c r="E57" s="168">
        <v>116.8</v>
      </c>
      <c r="F57" s="171"/>
      <c r="G57" s="172">
        <f t="shared" si="0"/>
        <v>0</v>
      </c>
      <c r="H57" s="171"/>
      <c r="I57" s="172">
        <f t="shared" si="1"/>
        <v>0</v>
      </c>
      <c r="J57" s="171"/>
      <c r="K57" s="172">
        <f t="shared" si="2"/>
        <v>0</v>
      </c>
      <c r="L57" s="172">
        <v>21</v>
      </c>
      <c r="M57" s="172">
        <f t="shared" si="3"/>
        <v>0</v>
      </c>
      <c r="N57" s="163">
        <v>1.6000000000000001E-4</v>
      </c>
      <c r="O57" s="163">
        <f t="shared" si="4"/>
        <v>1.8689999999999998E-2</v>
      </c>
      <c r="P57" s="163">
        <v>0.01</v>
      </c>
      <c r="Q57" s="163">
        <f t="shared" si="5"/>
        <v>1.1679999999999999</v>
      </c>
      <c r="R57" s="163"/>
      <c r="S57" s="163"/>
      <c r="T57" s="164">
        <v>0.11600000000000001</v>
      </c>
      <c r="U57" s="163">
        <f t="shared" si="6"/>
        <v>13.55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105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>
      <c r="A58" s="154">
        <v>29</v>
      </c>
      <c r="B58" s="161" t="s">
        <v>186</v>
      </c>
      <c r="C58" s="190" t="s">
        <v>187</v>
      </c>
      <c r="D58" s="163" t="s">
        <v>156</v>
      </c>
      <c r="E58" s="168">
        <v>16.55</v>
      </c>
      <c r="F58" s="171"/>
      <c r="G58" s="172">
        <f t="shared" si="0"/>
        <v>0</v>
      </c>
      <c r="H58" s="171"/>
      <c r="I58" s="172">
        <f t="shared" si="1"/>
        <v>0</v>
      </c>
      <c r="J58" s="171"/>
      <c r="K58" s="172">
        <f t="shared" si="2"/>
        <v>0</v>
      </c>
      <c r="L58" s="172">
        <v>21</v>
      </c>
      <c r="M58" s="172">
        <f t="shared" si="3"/>
        <v>0</v>
      </c>
      <c r="N58" s="163">
        <v>1.6000000000000001E-4</v>
      </c>
      <c r="O58" s="163">
        <f t="shared" si="4"/>
        <v>2.65E-3</v>
      </c>
      <c r="P58" s="163">
        <v>1.2999999999999999E-2</v>
      </c>
      <c r="Q58" s="163">
        <f t="shared" si="5"/>
        <v>0.21515000000000001</v>
      </c>
      <c r="R58" s="163"/>
      <c r="S58" s="163"/>
      <c r="T58" s="164">
        <v>0.126</v>
      </c>
      <c r="U58" s="163">
        <f t="shared" si="6"/>
        <v>2.09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105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>
      <c r="A59" s="154">
        <v>30</v>
      </c>
      <c r="B59" s="161" t="s">
        <v>188</v>
      </c>
      <c r="C59" s="190" t="s">
        <v>189</v>
      </c>
      <c r="D59" s="163" t="s">
        <v>123</v>
      </c>
      <c r="E59" s="168">
        <v>36.619999999999997</v>
      </c>
      <c r="F59" s="171"/>
      <c r="G59" s="172">
        <f t="shared" si="0"/>
        <v>0</v>
      </c>
      <c r="H59" s="171"/>
      <c r="I59" s="172">
        <f t="shared" si="1"/>
        <v>0</v>
      </c>
      <c r="J59" s="171"/>
      <c r="K59" s="172">
        <f t="shared" si="2"/>
        <v>0</v>
      </c>
      <c r="L59" s="172">
        <v>21</v>
      </c>
      <c r="M59" s="172">
        <f t="shared" si="3"/>
        <v>0</v>
      </c>
      <c r="N59" s="163">
        <v>1.6000000000000001E-4</v>
      </c>
      <c r="O59" s="163">
        <f t="shared" si="4"/>
        <v>5.8599999999999998E-3</v>
      </c>
      <c r="P59" s="163">
        <v>2.1999999999999999E-2</v>
      </c>
      <c r="Q59" s="163">
        <f t="shared" si="5"/>
        <v>0.80564000000000002</v>
      </c>
      <c r="R59" s="163"/>
      <c r="S59" s="163"/>
      <c r="T59" s="164">
        <v>0.114</v>
      </c>
      <c r="U59" s="163">
        <f t="shared" si="6"/>
        <v>4.17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105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>
      <c r="A60" s="154"/>
      <c r="B60" s="161"/>
      <c r="C60" s="191" t="s">
        <v>190</v>
      </c>
      <c r="D60" s="165"/>
      <c r="E60" s="169">
        <v>36.619999999999997</v>
      </c>
      <c r="F60" s="172"/>
      <c r="G60" s="172"/>
      <c r="H60" s="172"/>
      <c r="I60" s="172"/>
      <c r="J60" s="172"/>
      <c r="K60" s="172"/>
      <c r="L60" s="172"/>
      <c r="M60" s="172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107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>
      <c r="A61" s="154">
        <v>31</v>
      </c>
      <c r="B61" s="161" t="s">
        <v>191</v>
      </c>
      <c r="C61" s="190" t="s">
        <v>192</v>
      </c>
      <c r="D61" s="163" t="s">
        <v>104</v>
      </c>
      <c r="E61" s="168">
        <v>1.0609999999999999</v>
      </c>
      <c r="F61" s="171"/>
      <c r="G61" s="172">
        <f>ROUND(E61*F61,2)</f>
        <v>0</v>
      </c>
      <c r="H61" s="171"/>
      <c r="I61" s="172">
        <f>ROUND(E61*H61,2)</f>
        <v>0</v>
      </c>
      <c r="J61" s="171"/>
      <c r="K61" s="172">
        <f>ROUND(E61*J61,2)</f>
        <v>0</v>
      </c>
      <c r="L61" s="172">
        <v>21</v>
      </c>
      <c r="M61" s="172">
        <f>G61*(1+L61/100)</f>
        <v>0</v>
      </c>
      <c r="N61" s="163">
        <v>1.549E-2</v>
      </c>
      <c r="O61" s="163">
        <f>ROUND(E61*N61,5)</f>
        <v>1.643E-2</v>
      </c>
      <c r="P61" s="163">
        <v>0</v>
      </c>
      <c r="Q61" s="163">
        <f>ROUND(E61*P61,5)</f>
        <v>0</v>
      </c>
      <c r="R61" s="163"/>
      <c r="S61" s="163"/>
      <c r="T61" s="164">
        <v>0</v>
      </c>
      <c r="U61" s="163">
        <f>ROUND(E61*T61,2)</f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105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>
      <c r="A62" s="154">
        <v>32</v>
      </c>
      <c r="B62" s="161" t="s">
        <v>193</v>
      </c>
      <c r="C62" s="190" t="s">
        <v>194</v>
      </c>
      <c r="D62" s="163" t="s">
        <v>156</v>
      </c>
      <c r="E62" s="168">
        <v>67.56</v>
      </c>
      <c r="F62" s="171"/>
      <c r="G62" s="172">
        <f>ROUND(E62*F62,2)</f>
        <v>0</v>
      </c>
      <c r="H62" s="171"/>
      <c r="I62" s="172">
        <f>ROUND(E62*H62,2)</f>
        <v>0</v>
      </c>
      <c r="J62" s="171"/>
      <c r="K62" s="172">
        <f>ROUND(E62*J62,2)</f>
        <v>0</v>
      </c>
      <c r="L62" s="172">
        <v>21</v>
      </c>
      <c r="M62" s="172">
        <f>G62*(1+L62/100)</f>
        <v>0</v>
      </c>
      <c r="N62" s="163">
        <v>1.6000000000000001E-4</v>
      </c>
      <c r="O62" s="163">
        <f>ROUND(E62*N62,5)</f>
        <v>1.081E-2</v>
      </c>
      <c r="P62" s="163">
        <v>0</v>
      </c>
      <c r="Q62" s="163">
        <f>ROUND(E62*P62,5)</f>
        <v>0</v>
      </c>
      <c r="R62" s="163"/>
      <c r="S62" s="163"/>
      <c r="T62" s="164">
        <v>0.13</v>
      </c>
      <c r="U62" s="163">
        <f>ROUND(E62*T62,2)</f>
        <v>8.7799999999999994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105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>
      <c r="A63" s="154"/>
      <c r="B63" s="161"/>
      <c r="C63" s="191" t="s">
        <v>195</v>
      </c>
      <c r="D63" s="165"/>
      <c r="E63" s="169">
        <v>27.56</v>
      </c>
      <c r="F63" s="172"/>
      <c r="G63" s="172"/>
      <c r="H63" s="172"/>
      <c r="I63" s="172"/>
      <c r="J63" s="172"/>
      <c r="K63" s="172"/>
      <c r="L63" s="172"/>
      <c r="M63" s="172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107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>
      <c r="A64" s="154"/>
      <c r="B64" s="161"/>
      <c r="C64" s="191" t="s">
        <v>196</v>
      </c>
      <c r="D64" s="165"/>
      <c r="E64" s="169">
        <v>40</v>
      </c>
      <c r="F64" s="172"/>
      <c r="G64" s="172"/>
      <c r="H64" s="172"/>
      <c r="I64" s="172"/>
      <c r="J64" s="172"/>
      <c r="K64" s="172"/>
      <c r="L64" s="172"/>
      <c r="M64" s="172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107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0.399999999999999" outlineLevel="1">
      <c r="A65" s="154">
        <v>33</v>
      </c>
      <c r="B65" s="161" t="s">
        <v>197</v>
      </c>
      <c r="C65" s="190" t="s">
        <v>198</v>
      </c>
      <c r="D65" s="163" t="s">
        <v>123</v>
      </c>
      <c r="E65" s="168">
        <v>41.5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63">
        <v>0</v>
      </c>
      <c r="O65" s="163">
        <f>ROUND(E65*N65,5)</f>
        <v>0</v>
      </c>
      <c r="P65" s="163">
        <v>3.2000000000000001E-2</v>
      </c>
      <c r="Q65" s="163">
        <f>ROUND(E65*P65,5)</f>
        <v>1.3280000000000001</v>
      </c>
      <c r="R65" s="163"/>
      <c r="S65" s="163"/>
      <c r="T65" s="164">
        <v>0.14000000000000001</v>
      </c>
      <c r="U65" s="163">
        <f>ROUND(E65*T65,2)</f>
        <v>5.81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105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0.399999999999999" outlineLevel="1">
      <c r="A66" s="154">
        <v>34</v>
      </c>
      <c r="B66" s="161" t="s">
        <v>199</v>
      </c>
      <c r="C66" s="190" t="s">
        <v>200</v>
      </c>
      <c r="D66" s="163" t="s">
        <v>123</v>
      </c>
      <c r="E66" s="168">
        <v>41.5</v>
      </c>
      <c r="F66" s="171"/>
      <c r="G66" s="172">
        <f>ROUND(E66*F66,2)</f>
        <v>0</v>
      </c>
      <c r="H66" s="171"/>
      <c r="I66" s="172">
        <f>ROUND(E66*H66,2)</f>
        <v>0</v>
      </c>
      <c r="J66" s="171"/>
      <c r="K66" s="172">
        <f>ROUND(E66*J66,2)</f>
        <v>0</v>
      </c>
      <c r="L66" s="172">
        <v>21</v>
      </c>
      <c r="M66" s="172">
        <f>G66*(1+L66/100)</f>
        <v>0</v>
      </c>
      <c r="N66" s="163">
        <v>2.5000000000000001E-4</v>
      </c>
      <c r="O66" s="163">
        <f>ROUND(E66*N66,5)</f>
        <v>1.038E-2</v>
      </c>
      <c r="P66" s="163">
        <v>0</v>
      </c>
      <c r="Q66" s="163">
        <f>ROUND(E66*P66,5)</f>
        <v>0</v>
      </c>
      <c r="R66" s="163"/>
      <c r="S66" s="163"/>
      <c r="T66" s="164">
        <v>1.32</v>
      </c>
      <c r="U66" s="163">
        <f>ROUND(E66*T66,2)</f>
        <v>54.78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105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>
      <c r="A67" s="154">
        <v>35</v>
      </c>
      <c r="B67" s="161" t="s">
        <v>201</v>
      </c>
      <c r="C67" s="190" t="s">
        <v>202</v>
      </c>
      <c r="D67" s="163" t="s">
        <v>123</v>
      </c>
      <c r="E67" s="168">
        <v>41.5</v>
      </c>
      <c r="F67" s="171"/>
      <c r="G67" s="172">
        <f>ROUND(E67*F67,2)</f>
        <v>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21</v>
      </c>
      <c r="M67" s="172">
        <f>G67*(1+L67/100)</f>
        <v>0</v>
      </c>
      <c r="N67" s="163">
        <v>2.75E-2</v>
      </c>
      <c r="O67" s="163">
        <f>ROUND(E67*N67,5)</f>
        <v>1.1412500000000001</v>
      </c>
      <c r="P67" s="163">
        <v>0</v>
      </c>
      <c r="Q67" s="163">
        <f>ROUND(E67*P67,5)</f>
        <v>0</v>
      </c>
      <c r="R67" s="163"/>
      <c r="S67" s="163"/>
      <c r="T67" s="164">
        <v>0</v>
      </c>
      <c r="U67" s="163">
        <f>ROUND(E67*T67,2)</f>
        <v>0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134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>
      <c r="A68" s="154">
        <v>36</v>
      </c>
      <c r="B68" s="161" t="s">
        <v>203</v>
      </c>
      <c r="C68" s="190" t="s">
        <v>204</v>
      </c>
      <c r="D68" s="163" t="s">
        <v>156</v>
      </c>
      <c r="E68" s="168">
        <v>118.8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21</v>
      </c>
      <c r="M68" s="172">
        <f>G68*(1+L68/100)</f>
        <v>0</v>
      </c>
      <c r="N68" s="163">
        <v>3.0000000000000001E-3</v>
      </c>
      <c r="O68" s="163">
        <f>ROUND(E68*N68,5)</f>
        <v>0.35639999999999999</v>
      </c>
      <c r="P68" s="163">
        <v>0</v>
      </c>
      <c r="Q68" s="163">
        <f>ROUND(E68*P68,5)</f>
        <v>0</v>
      </c>
      <c r="R68" s="163"/>
      <c r="S68" s="163"/>
      <c r="T68" s="164">
        <v>0</v>
      </c>
      <c r="U68" s="163">
        <f>ROUND(E68*T68,2)</f>
        <v>0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134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>
      <c r="A69" s="154"/>
      <c r="B69" s="161"/>
      <c r="C69" s="191" t="s">
        <v>205</v>
      </c>
      <c r="D69" s="165"/>
      <c r="E69" s="169">
        <v>118.8</v>
      </c>
      <c r="F69" s="172"/>
      <c r="G69" s="172"/>
      <c r="H69" s="172"/>
      <c r="I69" s="172"/>
      <c r="J69" s="172"/>
      <c r="K69" s="172"/>
      <c r="L69" s="172"/>
      <c r="M69" s="172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107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>
      <c r="A70" s="154">
        <v>37</v>
      </c>
      <c r="B70" s="161" t="s">
        <v>206</v>
      </c>
      <c r="C70" s="190" t="s">
        <v>207</v>
      </c>
      <c r="D70" s="163" t="s">
        <v>133</v>
      </c>
      <c r="E70" s="168">
        <v>160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21</v>
      </c>
      <c r="M70" s="172">
        <f>G70*(1+L70/100)</f>
        <v>0</v>
      </c>
      <c r="N70" s="163">
        <v>0</v>
      </c>
      <c r="O70" s="163">
        <f>ROUND(E70*N70,5)</f>
        <v>0</v>
      </c>
      <c r="P70" s="163">
        <v>0</v>
      </c>
      <c r="Q70" s="163">
        <f>ROUND(E70*P70,5)</f>
        <v>0</v>
      </c>
      <c r="R70" s="163"/>
      <c r="S70" s="163"/>
      <c r="T70" s="164">
        <v>0</v>
      </c>
      <c r="U70" s="163">
        <f>ROUND(E70*T70,2)</f>
        <v>0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134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0.399999999999999" outlineLevel="1">
      <c r="A71" s="154">
        <v>38</v>
      </c>
      <c r="B71" s="161" t="s">
        <v>208</v>
      </c>
      <c r="C71" s="190" t="s">
        <v>209</v>
      </c>
      <c r="D71" s="163" t="s">
        <v>129</v>
      </c>
      <c r="E71" s="168">
        <v>1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21</v>
      </c>
      <c r="M71" s="172">
        <f>G71*(1+L71/100)</f>
        <v>0</v>
      </c>
      <c r="N71" s="163">
        <v>0</v>
      </c>
      <c r="O71" s="163">
        <f>ROUND(E71*N71,5)</f>
        <v>0</v>
      </c>
      <c r="P71" s="163">
        <v>0</v>
      </c>
      <c r="Q71" s="163">
        <f>ROUND(E71*P71,5)</f>
        <v>0</v>
      </c>
      <c r="R71" s="163"/>
      <c r="S71" s="163"/>
      <c r="T71" s="164">
        <v>0</v>
      </c>
      <c r="U71" s="163">
        <f>ROUND(E71*T71,2)</f>
        <v>0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105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0.399999999999999" outlineLevel="1">
      <c r="A72" s="154">
        <v>39</v>
      </c>
      <c r="B72" s="161" t="s">
        <v>210</v>
      </c>
      <c r="C72" s="190" t="s">
        <v>211</v>
      </c>
      <c r="D72" s="163" t="s">
        <v>129</v>
      </c>
      <c r="E72" s="168">
        <v>1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63">
        <v>0.03</v>
      </c>
      <c r="O72" s="163">
        <f>ROUND(E72*N72,5)</f>
        <v>0.03</v>
      </c>
      <c r="P72" s="163">
        <v>0</v>
      </c>
      <c r="Q72" s="163">
        <f>ROUND(E72*P72,5)</f>
        <v>0</v>
      </c>
      <c r="R72" s="163"/>
      <c r="S72" s="163"/>
      <c r="T72" s="164">
        <v>0</v>
      </c>
      <c r="U72" s="163">
        <f>ROUND(E72*T72,2)</f>
        <v>0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134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>
      <c r="A73" s="154">
        <v>40</v>
      </c>
      <c r="B73" s="161" t="s">
        <v>212</v>
      </c>
      <c r="C73" s="190" t="s">
        <v>213</v>
      </c>
      <c r="D73" s="163" t="s">
        <v>144</v>
      </c>
      <c r="E73" s="168">
        <v>6.298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63">
        <v>0</v>
      </c>
      <c r="O73" s="163">
        <f>ROUND(E73*N73,5)</f>
        <v>0</v>
      </c>
      <c r="P73" s="163">
        <v>0</v>
      </c>
      <c r="Q73" s="163">
        <f>ROUND(E73*P73,5)</f>
        <v>0</v>
      </c>
      <c r="R73" s="163"/>
      <c r="S73" s="163"/>
      <c r="T73" s="164">
        <v>1.7509999999999999</v>
      </c>
      <c r="U73" s="163">
        <f>ROUND(E73*T73,2)</f>
        <v>11.03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105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>
      <c r="A74" s="155" t="s">
        <v>100</v>
      </c>
      <c r="B74" s="162" t="s">
        <v>67</v>
      </c>
      <c r="C74" s="192" t="s">
        <v>68</v>
      </c>
      <c r="D74" s="166"/>
      <c r="E74" s="170"/>
      <c r="F74" s="173"/>
      <c r="G74" s="173">
        <f>SUMIF(AE75:AE77,"&lt;&gt;NOR",G75:G77)</f>
        <v>0</v>
      </c>
      <c r="H74" s="173"/>
      <c r="I74" s="173">
        <f>SUM(I75:I77)</f>
        <v>0</v>
      </c>
      <c r="J74" s="173"/>
      <c r="K74" s="173">
        <f>SUM(K75:K77)</f>
        <v>0</v>
      </c>
      <c r="L74" s="173"/>
      <c r="M74" s="173">
        <f>SUM(M75:M77)</f>
        <v>0</v>
      </c>
      <c r="N74" s="166"/>
      <c r="O74" s="166">
        <f>SUM(O75:O77)</f>
        <v>2.9839999999999998E-2</v>
      </c>
      <c r="P74" s="166"/>
      <c r="Q74" s="166">
        <f>SUM(Q75:Q77)</f>
        <v>8.9999999999999993E-3</v>
      </c>
      <c r="R74" s="166"/>
      <c r="S74" s="166"/>
      <c r="T74" s="167"/>
      <c r="U74" s="166">
        <f>SUM(U75:U77)</f>
        <v>12.31</v>
      </c>
      <c r="AE74" t="s">
        <v>101</v>
      </c>
    </row>
    <row r="75" spans="1:60" outlineLevel="1">
      <c r="A75" s="154">
        <v>41</v>
      </c>
      <c r="B75" s="161" t="s">
        <v>214</v>
      </c>
      <c r="C75" s="190" t="s">
        <v>215</v>
      </c>
      <c r="D75" s="163" t="s">
        <v>156</v>
      </c>
      <c r="E75" s="168">
        <v>37.299999999999997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0.33</v>
      </c>
      <c r="U75" s="163">
        <f>ROUND(E75*T75,2)</f>
        <v>12.31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105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ht="20.399999999999999" outlineLevel="1">
      <c r="A76" s="154">
        <v>42</v>
      </c>
      <c r="B76" s="161" t="s">
        <v>216</v>
      </c>
      <c r="C76" s="190" t="s">
        <v>217</v>
      </c>
      <c r="D76" s="163" t="s">
        <v>156</v>
      </c>
      <c r="E76" s="168">
        <v>37.299999999999997</v>
      </c>
      <c r="F76" s="171"/>
      <c r="G76" s="172">
        <f>ROUND(E76*F76,2)</f>
        <v>0</v>
      </c>
      <c r="H76" s="171"/>
      <c r="I76" s="172">
        <f>ROUND(E76*H76,2)</f>
        <v>0</v>
      </c>
      <c r="J76" s="171"/>
      <c r="K76" s="172">
        <f>ROUND(E76*J76,2)</f>
        <v>0</v>
      </c>
      <c r="L76" s="172">
        <v>21</v>
      </c>
      <c r="M76" s="172">
        <f>G76*(1+L76/100)</f>
        <v>0</v>
      </c>
      <c r="N76" s="163">
        <v>8.0000000000000004E-4</v>
      </c>
      <c r="O76" s="163">
        <f>ROUND(E76*N76,5)</f>
        <v>2.9839999999999998E-2</v>
      </c>
      <c r="P76" s="163">
        <v>0</v>
      </c>
      <c r="Q76" s="163">
        <f>ROUND(E76*P76,5)</f>
        <v>0</v>
      </c>
      <c r="R76" s="163"/>
      <c r="S76" s="163"/>
      <c r="T76" s="164">
        <v>0</v>
      </c>
      <c r="U76" s="163">
        <f>ROUND(E76*T76,2)</f>
        <v>0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134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>
      <c r="A77" s="154">
        <v>43</v>
      </c>
      <c r="B77" s="161" t="s">
        <v>218</v>
      </c>
      <c r="C77" s="190" t="s">
        <v>219</v>
      </c>
      <c r="D77" s="163" t="s">
        <v>133</v>
      </c>
      <c r="E77" s="168">
        <v>9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63">
        <v>0</v>
      </c>
      <c r="O77" s="163">
        <f>ROUND(E77*N77,5)</f>
        <v>0</v>
      </c>
      <c r="P77" s="163">
        <v>1E-3</v>
      </c>
      <c r="Q77" s="163">
        <f>ROUND(E77*P77,5)</f>
        <v>8.9999999999999993E-3</v>
      </c>
      <c r="R77" s="163"/>
      <c r="S77" s="163"/>
      <c r="T77" s="164">
        <v>0</v>
      </c>
      <c r="U77" s="163">
        <f>ROUND(E77*T77,2)</f>
        <v>0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105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>
      <c r="A78" s="155" t="s">
        <v>100</v>
      </c>
      <c r="B78" s="162" t="s">
        <v>69</v>
      </c>
      <c r="C78" s="192" t="s">
        <v>70</v>
      </c>
      <c r="D78" s="166"/>
      <c r="E78" s="170"/>
      <c r="F78" s="173"/>
      <c r="G78" s="173">
        <f>SUMIF(AE79:AE82,"&lt;&gt;NOR",G79:G82)</f>
        <v>0</v>
      </c>
      <c r="H78" s="173"/>
      <c r="I78" s="173">
        <f>SUM(I79:I82)</f>
        <v>0</v>
      </c>
      <c r="J78" s="173"/>
      <c r="K78" s="173">
        <f>SUM(K79:K82)</f>
        <v>0</v>
      </c>
      <c r="L78" s="173"/>
      <c r="M78" s="173">
        <f>SUM(M79:M82)</f>
        <v>0</v>
      </c>
      <c r="N78" s="166"/>
      <c r="O78" s="166">
        <f>SUM(O79:O82)</f>
        <v>4.3479999999999998E-2</v>
      </c>
      <c r="P78" s="166"/>
      <c r="Q78" s="166">
        <f>SUM(Q79:Q82)</f>
        <v>0</v>
      </c>
      <c r="R78" s="166"/>
      <c r="S78" s="166"/>
      <c r="T78" s="167"/>
      <c r="U78" s="166">
        <f>SUM(U79:U82)</f>
        <v>25.22</v>
      </c>
      <c r="AE78" t="s">
        <v>101</v>
      </c>
    </row>
    <row r="79" spans="1:60" ht="20.399999999999999" outlineLevel="1">
      <c r="A79" s="154">
        <v>44</v>
      </c>
      <c r="B79" s="161" t="s">
        <v>220</v>
      </c>
      <c r="C79" s="190" t="s">
        <v>221</v>
      </c>
      <c r="D79" s="163" t="s">
        <v>123</v>
      </c>
      <c r="E79" s="168">
        <v>86.955200000000005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63">
        <v>5.0000000000000001E-4</v>
      </c>
      <c r="O79" s="163">
        <f>ROUND(E79*N79,5)</f>
        <v>4.3479999999999998E-2</v>
      </c>
      <c r="P79" s="163">
        <v>0</v>
      </c>
      <c r="Q79" s="163">
        <f>ROUND(E79*P79,5)</f>
        <v>0</v>
      </c>
      <c r="R79" s="163"/>
      <c r="S79" s="163"/>
      <c r="T79" s="164">
        <v>0.28999999999999998</v>
      </c>
      <c r="U79" s="163">
        <f>ROUND(E79*T79,2)</f>
        <v>25.22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105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>
      <c r="A80" s="154"/>
      <c r="B80" s="161"/>
      <c r="C80" s="191" t="s">
        <v>222</v>
      </c>
      <c r="D80" s="165"/>
      <c r="E80" s="169">
        <v>27.384</v>
      </c>
      <c r="F80" s="172"/>
      <c r="G80" s="172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107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>
      <c r="A81" s="154"/>
      <c r="B81" s="161"/>
      <c r="C81" s="191" t="s">
        <v>223</v>
      </c>
      <c r="D81" s="165"/>
      <c r="E81" s="169">
        <v>15.219200000000001</v>
      </c>
      <c r="F81" s="172"/>
      <c r="G81" s="172"/>
      <c r="H81" s="172"/>
      <c r="I81" s="172"/>
      <c r="J81" s="172"/>
      <c r="K81" s="172"/>
      <c r="L81" s="172"/>
      <c r="M81" s="172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107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>
      <c r="A82" s="154"/>
      <c r="B82" s="161"/>
      <c r="C82" s="191" t="s">
        <v>224</v>
      </c>
      <c r="D82" s="165"/>
      <c r="E82" s="169">
        <v>44.351999999999997</v>
      </c>
      <c r="F82" s="172"/>
      <c r="G82" s="172"/>
      <c r="H82" s="172"/>
      <c r="I82" s="172"/>
      <c r="J82" s="172"/>
      <c r="K82" s="172"/>
      <c r="L82" s="172"/>
      <c r="M82" s="172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107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>
      <c r="A83" s="155" t="s">
        <v>100</v>
      </c>
      <c r="B83" s="162" t="s">
        <v>71</v>
      </c>
      <c r="C83" s="192" t="s">
        <v>72</v>
      </c>
      <c r="D83" s="166"/>
      <c r="E83" s="170"/>
      <c r="F83" s="173"/>
      <c r="G83" s="173">
        <f>SUMIF(AE84:AE84,"&lt;&gt;NOR",G84:G84)</f>
        <v>0</v>
      </c>
      <c r="H83" s="173"/>
      <c r="I83" s="173">
        <f>SUM(I84:I84)</f>
        <v>0</v>
      </c>
      <c r="J83" s="173"/>
      <c r="K83" s="173">
        <f>SUM(K84:K84)</f>
        <v>0</v>
      </c>
      <c r="L83" s="173"/>
      <c r="M83" s="173">
        <f>SUM(M84:M84)</f>
        <v>0</v>
      </c>
      <c r="N83" s="166"/>
      <c r="O83" s="166">
        <f>SUM(O84:O84)</f>
        <v>0</v>
      </c>
      <c r="P83" s="166"/>
      <c r="Q83" s="166">
        <f>SUM(Q84:Q84)</f>
        <v>0</v>
      </c>
      <c r="R83" s="166"/>
      <c r="S83" s="166"/>
      <c r="T83" s="167"/>
      <c r="U83" s="166">
        <f>SUM(U84:U84)</f>
        <v>0</v>
      </c>
      <c r="AE83" t="s">
        <v>101</v>
      </c>
    </row>
    <row r="84" spans="1:60" outlineLevel="1">
      <c r="A84" s="154">
        <v>45</v>
      </c>
      <c r="B84" s="161" t="s">
        <v>225</v>
      </c>
      <c r="C84" s="190" t="s">
        <v>226</v>
      </c>
      <c r="D84" s="163" t="s">
        <v>139</v>
      </c>
      <c r="E84" s="168">
        <v>1</v>
      </c>
      <c r="F84" s="171"/>
      <c r="G84" s="172">
        <f>ROUND(E84*F84,2)</f>
        <v>0</v>
      </c>
      <c r="H84" s="171"/>
      <c r="I84" s="172">
        <f>ROUND(E84*H84,2)</f>
        <v>0</v>
      </c>
      <c r="J84" s="171"/>
      <c r="K84" s="172">
        <f>ROUND(E84*J84,2)</f>
        <v>0</v>
      </c>
      <c r="L84" s="172">
        <v>21</v>
      </c>
      <c r="M84" s="172">
        <f>G84*(1+L84/100)</f>
        <v>0</v>
      </c>
      <c r="N84" s="163">
        <v>0</v>
      </c>
      <c r="O84" s="163">
        <f>ROUND(E84*N84,5)</f>
        <v>0</v>
      </c>
      <c r="P84" s="163">
        <v>0</v>
      </c>
      <c r="Q84" s="163">
        <f>ROUND(E84*P84,5)</f>
        <v>0</v>
      </c>
      <c r="R84" s="163"/>
      <c r="S84" s="163"/>
      <c r="T84" s="164">
        <v>0</v>
      </c>
      <c r="U84" s="163">
        <f>ROUND(E84*T84,2)</f>
        <v>0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105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>
      <c r="A85" s="155" t="s">
        <v>100</v>
      </c>
      <c r="B85" s="162" t="s">
        <v>73</v>
      </c>
      <c r="C85" s="192" t="s">
        <v>26</v>
      </c>
      <c r="D85" s="166"/>
      <c r="E85" s="170"/>
      <c r="F85" s="173"/>
      <c r="G85" s="173">
        <f>SUMIF(AE86:AE90,"&lt;&gt;NOR",G86:G90)</f>
        <v>0</v>
      </c>
      <c r="H85" s="173"/>
      <c r="I85" s="173">
        <f>SUM(I86:I90)</f>
        <v>0</v>
      </c>
      <c r="J85" s="173"/>
      <c r="K85" s="173">
        <f>SUM(K86:K90)</f>
        <v>0</v>
      </c>
      <c r="L85" s="173"/>
      <c r="M85" s="173">
        <f>SUM(M86:M90)</f>
        <v>0</v>
      </c>
      <c r="N85" s="166"/>
      <c r="O85" s="166">
        <f>SUM(O86:O90)</f>
        <v>0</v>
      </c>
      <c r="P85" s="166"/>
      <c r="Q85" s="166">
        <f>SUM(Q86:Q90)</f>
        <v>0</v>
      </c>
      <c r="R85" s="166"/>
      <c r="S85" s="166"/>
      <c r="T85" s="167"/>
      <c r="U85" s="166">
        <f>SUM(U86:U90)</f>
        <v>0</v>
      </c>
      <c r="AE85" t="s">
        <v>101</v>
      </c>
    </row>
    <row r="86" spans="1:60" outlineLevel="1">
      <c r="A86" s="154">
        <v>46</v>
      </c>
      <c r="B86" s="161" t="s">
        <v>227</v>
      </c>
      <c r="C86" s="190" t="s">
        <v>228</v>
      </c>
      <c r="D86" s="163" t="s">
        <v>229</v>
      </c>
      <c r="E86" s="168">
        <v>1</v>
      </c>
      <c r="F86" s="171"/>
      <c r="G86" s="172">
        <f>ROUND(E86*F86,2)</f>
        <v>0</v>
      </c>
      <c r="H86" s="171"/>
      <c r="I86" s="172">
        <f>ROUND(E86*H86,2)</f>
        <v>0</v>
      </c>
      <c r="J86" s="171"/>
      <c r="K86" s="172">
        <f>ROUND(E86*J86,2)</f>
        <v>0</v>
      </c>
      <c r="L86" s="172">
        <v>21</v>
      </c>
      <c r="M86" s="172">
        <f>G86*(1+L86/100)</f>
        <v>0</v>
      </c>
      <c r="N86" s="163">
        <v>0</v>
      </c>
      <c r="O86" s="163">
        <f>ROUND(E86*N86,5)</f>
        <v>0</v>
      </c>
      <c r="P86" s="163">
        <v>0</v>
      </c>
      <c r="Q86" s="163">
        <f>ROUND(E86*P86,5)</f>
        <v>0</v>
      </c>
      <c r="R86" s="163"/>
      <c r="S86" s="163"/>
      <c r="T86" s="164">
        <v>0</v>
      </c>
      <c r="U86" s="163">
        <f>ROUND(E86*T86,2)</f>
        <v>0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105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>
      <c r="A87" s="154">
        <v>47</v>
      </c>
      <c r="B87" s="161" t="s">
        <v>230</v>
      </c>
      <c r="C87" s="190" t="s">
        <v>231</v>
      </c>
      <c r="D87" s="163" t="s">
        <v>229</v>
      </c>
      <c r="E87" s="168">
        <v>1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0</v>
      </c>
      <c r="N87" s="163">
        <v>0</v>
      </c>
      <c r="O87" s="163">
        <f>ROUND(E87*N87,5)</f>
        <v>0</v>
      </c>
      <c r="P87" s="163">
        <v>0</v>
      </c>
      <c r="Q87" s="163">
        <f>ROUND(E87*P87,5)</f>
        <v>0</v>
      </c>
      <c r="R87" s="163"/>
      <c r="S87" s="163"/>
      <c r="T87" s="164">
        <v>0</v>
      </c>
      <c r="U87" s="163">
        <f>ROUND(E87*T87,2)</f>
        <v>0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105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>
      <c r="A88" s="154"/>
      <c r="B88" s="161"/>
      <c r="C88" s="274" t="s">
        <v>232</v>
      </c>
      <c r="D88" s="275"/>
      <c r="E88" s="276"/>
      <c r="F88" s="277"/>
      <c r="G88" s="278"/>
      <c r="H88" s="172"/>
      <c r="I88" s="172"/>
      <c r="J88" s="172"/>
      <c r="K88" s="172"/>
      <c r="L88" s="172"/>
      <c r="M88" s="172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141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6" t="str">
        <f>C88</f>
        <v>Zaměření zhotovitelem především základových konstrukcí a výšek nástupních míst</v>
      </c>
      <c r="BB88" s="153"/>
      <c r="BC88" s="153"/>
      <c r="BD88" s="153"/>
      <c r="BE88" s="153"/>
      <c r="BF88" s="153"/>
      <c r="BG88" s="153"/>
      <c r="BH88" s="153"/>
    </row>
    <row r="89" spans="1:60" outlineLevel="1">
      <c r="A89" s="154">
        <v>48</v>
      </c>
      <c r="B89" s="161" t="s">
        <v>233</v>
      </c>
      <c r="C89" s="190" t="s">
        <v>234</v>
      </c>
      <c r="D89" s="163" t="s">
        <v>229</v>
      </c>
      <c r="E89" s="168">
        <v>1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63">
        <v>0</v>
      </c>
      <c r="O89" s="163">
        <f>ROUND(E89*N89,5)</f>
        <v>0</v>
      </c>
      <c r="P89" s="163">
        <v>0</v>
      </c>
      <c r="Q89" s="163">
        <f>ROUND(E89*P89,5)</f>
        <v>0</v>
      </c>
      <c r="R89" s="163"/>
      <c r="S89" s="163"/>
      <c r="T89" s="164">
        <v>0</v>
      </c>
      <c r="U89" s="163">
        <f>ROUND(E89*T89,2)</f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105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>
      <c r="A90" s="181"/>
      <c r="B90" s="182"/>
      <c r="C90" s="248" t="s">
        <v>239</v>
      </c>
      <c r="D90" s="249"/>
      <c r="E90" s="250"/>
      <c r="F90" s="251"/>
      <c r="G90" s="252"/>
      <c r="H90" s="183"/>
      <c r="I90" s="183"/>
      <c r="J90" s="183"/>
      <c r="K90" s="183"/>
      <c r="L90" s="183"/>
      <c r="M90" s="183"/>
      <c r="N90" s="184"/>
      <c r="O90" s="184"/>
      <c r="P90" s="184"/>
      <c r="Q90" s="184"/>
      <c r="R90" s="184"/>
      <c r="S90" s="184"/>
      <c r="T90" s="185"/>
      <c r="U90" s="184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141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6" t="str">
        <f>C90</f>
        <v>v důsledku ochrany stávající výsadby zeleně a nepřístupného staveniště pro větší techniku</v>
      </c>
      <c r="BB90" s="153"/>
      <c r="BC90" s="153"/>
      <c r="BD90" s="153"/>
      <c r="BE90" s="153"/>
      <c r="BF90" s="153"/>
      <c r="BG90" s="153"/>
      <c r="BH90" s="153"/>
    </row>
    <row r="91" spans="1:60">
      <c r="A91" s="6"/>
      <c r="B91" s="7" t="s">
        <v>235</v>
      </c>
      <c r="C91" s="193" t="s">
        <v>235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C91">
        <v>15</v>
      </c>
      <c r="AD91">
        <v>21</v>
      </c>
    </row>
    <row r="92" spans="1:60">
      <c r="A92" s="186"/>
      <c r="B92" s="187">
        <v>26</v>
      </c>
      <c r="C92" s="194" t="s">
        <v>235</v>
      </c>
      <c r="D92" s="188"/>
      <c r="E92" s="188"/>
      <c r="F92" s="188"/>
      <c r="G92" s="189">
        <f>G8+G16+G28+G34+G36+G74+G78+G83+G85</f>
        <v>0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C92">
        <f>SUMIF(L7:L90,AC91,G7:G90)</f>
        <v>0</v>
      </c>
      <c r="AD92">
        <f>SUMIF(L7:L90,AD91,G7:G90)</f>
        <v>0</v>
      </c>
      <c r="AE92" t="s">
        <v>236</v>
      </c>
    </row>
    <row r="93" spans="1:60">
      <c r="A93" s="6"/>
      <c r="B93" s="7" t="s">
        <v>235</v>
      </c>
      <c r="C93" s="193" t="s">
        <v>235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>
      <c r="A94" s="6"/>
      <c r="B94" s="7" t="s">
        <v>235</v>
      </c>
      <c r="C94" s="193" t="s">
        <v>235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>
      <c r="A95" s="253">
        <v>33</v>
      </c>
      <c r="B95" s="253"/>
      <c r="C95" s="254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>
      <c r="A96" s="255"/>
      <c r="B96" s="256"/>
      <c r="C96" s="257"/>
      <c r="D96" s="256"/>
      <c r="E96" s="256"/>
      <c r="F96" s="256"/>
      <c r="G96" s="258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E96" t="s">
        <v>237</v>
      </c>
    </row>
    <row r="97" spans="1:31">
      <c r="A97" s="259"/>
      <c r="B97" s="260"/>
      <c r="C97" s="261"/>
      <c r="D97" s="260"/>
      <c r="E97" s="260"/>
      <c r="F97" s="260"/>
      <c r="G97" s="262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A98" s="259"/>
      <c r="B98" s="260"/>
      <c r="C98" s="261"/>
      <c r="D98" s="260"/>
      <c r="E98" s="260"/>
      <c r="F98" s="260"/>
      <c r="G98" s="262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A99" s="259"/>
      <c r="B99" s="260"/>
      <c r="C99" s="261"/>
      <c r="D99" s="260"/>
      <c r="E99" s="260"/>
      <c r="F99" s="260"/>
      <c r="G99" s="262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>
      <c r="A100" s="263"/>
      <c r="B100" s="264"/>
      <c r="C100" s="265"/>
      <c r="D100" s="264"/>
      <c r="E100" s="264"/>
      <c r="F100" s="264"/>
      <c r="G100" s="26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>
      <c r="A101" s="6"/>
      <c r="B101" s="7" t="s">
        <v>235</v>
      </c>
      <c r="C101" s="193" t="s">
        <v>235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>
      <c r="C102" s="195"/>
      <c r="AE102" t="s">
        <v>238</v>
      </c>
    </row>
  </sheetData>
  <mergeCells count="9">
    <mergeCell ref="C90:G90"/>
    <mergeCell ref="A95:C95"/>
    <mergeCell ref="A96:G100"/>
    <mergeCell ref="A1:G1"/>
    <mergeCell ref="C2:G2"/>
    <mergeCell ref="C3:G3"/>
    <mergeCell ref="C4:G4"/>
    <mergeCell ref="C27:G27"/>
    <mergeCell ref="C88:G88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Uživatel systému Windows</cp:lastModifiedBy>
  <cp:lastPrinted>2014-02-28T09:52:57Z</cp:lastPrinted>
  <dcterms:created xsi:type="dcterms:W3CDTF">2009-04-08T07:15:50Z</dcterms:created>
  <dcterms:modified xsi:type="dcterms:W3CDTF">2021-09-21T05:01:57Z</dcterms:modified>
</cp:coreProperties>
</file>