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Pol'!$A$1:$U$23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7" i="1"/>
  <c r="G39"/>
  <c r="F39"/>
  <c r="G13" i="12"/>
  <c r="AC13"/>
  <c r="AD13"/>
  <c r="G9"/>
  <c r="M9" s="1"/>
  <c r="I9"/>
  <c r="K9"/>
  <c r="K8" s="1"/>
  <c r="O9"/>
  <c r="O8" s="1"/>
  <c r="Q9"/>
  <c r="U9"/>
  <c r="U8" s="1"/>
  <c r="G10"/>
  <c r="I10"/>
  <c r="I8" s="1"/>
  <c r="K10"/>
  <c r="M10"/>
  <c r="O10"/>
  <c r="Q10"/>
  <c r="Q8" s="1"/>
  <c r="U10"/>
  <c r="G11"/>
  <c r="M11" s="1"/>
  <c r="I11"/>
  <c r="K11"/>
  <c r="O11"/>
  <c r="Q11"/>
  <c r="U11"/>
  <c r="I20" i="1"/>
  <c r="I19"/>
  <c r="I18"/>
  <c r="I17"/>
  <c r="I16"/>
  <c r="I48"/>
  <c r="G27"/>
  <c r="F40"/>
  <c r="G23" s="1"/>
  <c r="G40"/>
  <c r="G25" s="1"/>
  <c r="G26" s="1"/>
  <c r="J28"/>
  <c r="J26"/>
  <c r="G38"/>
  <c r="F38"/>
  <c r="H32"/>
  <c r="J23"/>
  <c r="J24"/>
  <c r="J25"/>
  <c r="J27"/>
  <c r="E24"/>
  <c r="E26"/>
  <c r="H39" l="1"/>
  <c r="H40" s="1"/>
  <c r="G24"/>
  <c r="G29" s="1"/>
  <c r="G28"/>
  <c r="M8" i="12"/>
  <c r="G8"/>
  <c r="I21" i="1"/>
  <c r="I39" l="1"/>
  <c r="I40" s="1"/>
  <c r="J39" s="1"/>
  <c r="J4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<sst xmlns="http://schemas.openxmlformats.org/spreadsheetml/2006/main" count="131" uniqueCount="98">
  <si>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</si>
  <si>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</si>
  <si>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</si>
  <si>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</si>
  <si>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</si>
  <si>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</si>
  <si>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</si>
  <si>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</si>
  <si>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</si>
  <si>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</si>
  <si>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</si>
  <si>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</si>
  <si>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</si>
  <si>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</si>
  <si>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</si>
  <si>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</si>
  <si>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</si>
  <si>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</si>
  <si>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</si>
  <si>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</si>
  <si>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</si>
  <si>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</si>
  <si>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</si>
  <si>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</si>
  <si>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</si>
  <si>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</si>
  <si>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</si>
  <si>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</si>
  <si>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</si>
  <si>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</si>
  <si>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</si>
  <si>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</si>
  <si>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</si>
  <si>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</si>
  <si>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</si>
  <si>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</si>
  <si>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</si>
  <si>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</si>
  <si>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</si>
  <si>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</si>
  <si>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</si>
  <si>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</si>
  <si>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</si>
  <si>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</si>
  <si>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</si>
  <si>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DPH Žampach-hlavní budova OPRAVA LÁVKY (alternativní položky)</t>
  </si>
  <si>
    <t>Domov pod hradem-Žampach</t>
  </si>
  <si>
    <t>Domov pod hradem-Žampach č.p.1</t>
  </si>
  <si>
    <t>Rozpočet</t>
  </si>
  <si>
    <t>Celkem za stavbu</t>
  </si>
  <si>
    <t>CZK</t>
  </si>
  <si>
    <t>Rekapitulace dílů</t>
  </si>
  <si>
    <t>Typ dílu</t>
  </si>
  <si>
    <t>762</t>
  </si>
  <si>
    <t>Konstrukce tesařské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</si>
  <si>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</si>
  <si>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</si>
  <si>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</si>
  <si>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</si>
  <si>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</si>
  <si>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</si>
  <si>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</si>
  <si>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</si>
  <si>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</si>
  <si>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</si>
  <si>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</si>
  <si>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</si>
  <si>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</si>
  <si>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</si>
  <si>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</si>
  <si>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</si>
  <si>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</si>
  <si>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</si>
  <si>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</si>
  <si>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</si>
  <si>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</si>
  <si>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</si>
  <si>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</si>
  <si>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</si>
  <si>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</si>
  <si>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</si>
  <si>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</si>
  <si>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</si>
  <si>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</si>
  <si>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766441111R00</t>
  </si>
  <si>
    <t>Položení podlahy teras z prken, na podkladní rošt , NEREZOVÉ VRUTY</t>
  </si>
  <si>
    <t>m2</t>
  </si>
  <si>
    <t>POL1_0</t>
  </si>
  <si>
    <t>611981860R</t>
  </si>
  <si>
    <t>Prkno terasové dřevěné Modřín Sibiřský 28x145 mm, na pohledové straně hladké</t>
  </si>
  <si>
    <t>POL3_0</t>
  </si>
  <si>
    <t>611981895R</t>
  </si>
  <si>
    <t>Hranol pod terasy Modřín sibiřský 40x70 mm</t>
  </si>
  <si>
    <t>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</si>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</sst>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topLeftCell="B18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hidden="1" customHeight="1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 t="s">
        <v>46</v>
      </c>
      <c r="E5" s="26"/>
      <c r="F5" s="26"/>
      <c r="G5" s="26"/>
      <c r="H5" s="28" t="s">
        <v>33</v>
      </c>
      <c r="I5" s="122"/>
      <c r="J5" s="11"/>
    </row>
    <row r="6" spans="1:15" ht="15.75" customHeight="1">
      <c r="A6" s="4"/>
      <c r="B6" s="41"/>
      <c r="C6" s="26"/>
      <c r="D6" s="122" t="s">
        <v>47</v>
      </c>
      <c r="E6" s="26"/>
      <c r="F6" s="26"/>
      <c r="G6" s="26"/>
      <c r="H6" s="28" t="s">
        <v>34</v>
      </c>
      <c r="I6" s="122"/>
      <c r="J6" s="11"/>
    </row>
    <row r="7" spans="1:15" ht="15.75" customHeight="1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81" t="s">
        <v>23</v>
      </c>
      <c r="B16" s="182" t="s">
        <v>23</v>
      </c>
      <c r="C16" s="58"/>
      <c r="D16" s="59"/>
      <c r="E16" s="83"/>
      <c r="F16" s="84"/>
      <c r="G16" s="83"/>
      <c r="H16" s="84"/>
      <c r="I16" s="83">
        <f>SUMIF(F47:F47,A16,I47:I47)+SUMIF(F47:F47,"PSU",I47:I47)</f>
        <v>0</v>
      </c>
      <c r="J16" s="93"/>
    </row>
    <row r="17" spans="1:10" ht="23.25" customHeight="1">
      <c r="A17" s="181" t="s">
        <v>24</v>
      </c>
      <c r="B17" s="182" t="s">
        <v>24</v>
      </c>
      <c r="C17" s="58"/>
      <c r="D17" s="59"/>
      <c r="E17" s="83"/>
      <c r="F17" s="84"/>
      <c r="G17" s="83"/>
      <c r="H17" s="84"/>
      <c r="I17" s="83">
        <f>SUMIF(F47:F47,A17,I47:I47)</f>
        <v>0</v>
      </c>
      <c r="J17" s="93"/>
    </row>
    <row r="18" spans="1:10" ht="23.25" customHeight="1">
      <c r="A18" s="181" t="s">
        <v>25</v>
      </c>
      <c r="B18" s="182" t="s">
        <v>25</v>
      </c>
      <c r="C18" s="58"/>
      <c r="D18" s="59"/>
      <c r="E18" s="83"/>
      <c r="F18" s="84"/>
      <c r="G18" s="83"/>
      <c r="H18" s="84"/>
      <c r="I18" s="83">
        <f>SUMIF(F47:F47,A18,I47:I47)</f>
        <v>0</v>
      </c>
      <c r="J18" s="93"/>
    </row>
    <row r="19" spans="1:10" ht="23.25" customHeight="1">
      <c r="A19" s="181" t="s">
        <v>55</v>
      </c>
      <c r="B19" s="182" t="s">
        <v>26</v>
      </c>
      <c r="C19" s="58"/>
      <c r="D19" s="59"/>
      <c r="E19" s="83"/>
      <c r="F19" s="84"/>
      <c r="G19" s="83"/>
      <c r="H19" s="84"/>
      <c r="I19" s="83">
        <f>SUMIF(F47:F47,A19,I47:I47)</f>
        <v>0</v>
      </c>
      <c r="J19" s="93"/>
    </row>
    <row r="20" spans="1:10" ht="23.25" customHeight="1">
      <c r="A20" s="181" t="s">
        <v>56</v>
      </c>
      <c r="B20" s="182" t="s">
        <v>27</v>
      </c>
      <c r="C20" s="58"/>
      <c r="D20" s="59"/>
      <c r="E20" s="83"/>
      <c r="F20" s="84"/>
      <c r="G20" s="83"/>
      <c r="H20" s="84"/>
      <c r="I20" s="83">
        <f>SUMIF(F47:F47,A20,I47:I47)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50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44459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>
      <c r="A39" s="131">
        <v>1</v>
      </c>
      <c r="B39" s="137" t="s">
        <v>48</v>
      </c>
      <c r="C39" s="138" t="s">
        <v>45</v>
      </c>
      <c r="D39" s="139"/>
      <c r="E39" s="139"/>
      <c r="F39" s="147">
        <f>'Rozpočet Pol'!AC13</f>
        <v>0</v>
      </c>
      <c r="G39" s="148">
        <f>'Rozpočet Pol'!AD13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49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>
      <c r="B44" s="161" t="s">
        <v>51</v>
      </c>
    </row>
    <row r="46" spans="1:10" ht="25.5" customHeight="1">
      <c r="A46" s="162"/>
      <c r="B46" s="165" t="s">
        <v>16</v>
      </c>
      <c r="C46" s="165" t="s">
        <v>5</v>
      </c>
      <c r="D46" s="166"/>
      <c r="E46" s="166"/>
      <c r="F46" s="169" t="s">
        <v>52</v>
      </c>
      <c r="G46" s="169"/>
      <c r="H46" s="169"/>
      <c r="I46" s="170" t="s">
        <v>28</v>
      </c>
      <c r="J46" s="170"/>
    </row>
    <row r="47" spans="1:10" ht="25.5" customHeight="1">
      <c r="A47" s="163"/>
      <c r="B47" s="171" t="s">
        <v>53</v>
      </c>
      <c r="C47" s="172" t="s">
        <v>54</v>
      </c>
      <c r="D47" s="173"/>
      <c r="E47" s="173"/>
      <c r="F47" s="174" t="s">
        <v>24</v>
      </c>
      <c r="G47" s="175"/>
      <c r="H47" s="175"/>
      <c r="I47" s="176">
        <f>'Rozpočet Pol'!G8</f>
        <v>0</v>
      </c>
      <c r="J47" s="176"/>
    </row>
    <row r="48" spans="1:10" ht="25.5" customHeight="1">
      <c r="A48" s="164"/>
      <c r="B48" s="167" t="s">
        <v>1</v>
      </c>
      <c r="C48" s="167"/>
      <c r="D48" s="168"/>
      <c r="E48" s="168"/>
      <c r="F48" s="177"/>
      <c r="G48" s="178"/>
      <c r="H48" s="178"/>
      <c r="I48" s="179">
        <f>I47</f>
        <v>0</v>
      </c>
      <c r="J48" s="179"/>
    </row>
    <row r="49" spans="6:10">
      <c r="F49" s="180"/>
      <c r="G49" s="130"/>
      <c r="H49" s="180"/>
      <c r="I49" s="130"/>
      <c r="J49" s="130"/>
    </row>
    <row r="50" spans="6:10">
      <c r="F50" s="180"/>
      <c r="G50" s="130"/>
      <c r="H50" s="180"/>
      <c r="I50" s="130"/>
      <c r="J50" s="130"/>
    </row>
    <row r="51" spans="6:10">
      <c r="F51" s="180"/>
      <c r="G51" s="130"/>
      <c r="H51" s="180"/>
      <c r="I51" s="130"/>
      <c r="J5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3"/>
  <sheetViews>
    <sheetView tabSelected="1"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83" t="s">
        <v>6</v>
      </c>
      <c r="B1" s="183"/>
      <c r="C1" s="183"/>
      <c r="D1" s="183"/>
      <c r="E1" s="183"/>
      <c r="F1" s="183"/>
      <c r="G1" s="183"/>
      <c r="AE1" t="s">
        <v>58</v>
      </c>
    </row>
    <row r="2" spans="1:60" ht="24.95" customHeight="1">
      <c r="A2" s="190" t="s">
        <v>57</v>
      </c>
      <c r="B2" s="184"/>
      <c r="C2" s="185" t="s">
        <v>45</v>
      </c>
      <c r="D2" s="186"/>
      <c r="E2" s="186"/>
      <c r="F2" s="186"/>
      <c r="G2" s="192"/>
      <c r="AE2" t="s">
        <v>59</v>
      </c>
    </row>
    <row r="3" spans="1:60" ht="24.95" hidden="1" customHeight="1">
      <c r="A3" s="191" t="s">
        <v>7</v>
      </c>
      <c r="B3" s="189"/>
      <c r="C3" s="187"/>
      <c r="D3" s="188"/>
      <c r="E3" s="188"/>
      <c r="F3" s="188"/>
      <c r="G3" s="193"/>
      <c r="AE3" t="s">
        <v>60</v>
      </c>
    </row>
    <row r="4" spans="1:60" ht="24.95" hidden="1" customHeight="1">
      <c r="A4" s="191" t="s">
        <v>8</v>
      </c>
      <c r="B4" s="189"/>
      <c r="C4" s="187"/>
      <c r="D4" s="188"/>
      <c r="E4" s="188"/>
      <c r="F4" s="188"/>
      <c r="G4" s="193"/>
      <c r="AE4" t="s">
        <v>61</v>
      </c>
    </row>
    <row r="5" spans="1:60" hidden="1">
      <c r="A5" s="194" t="s">
        <v>62</v>
      </c>
      <c r="B5" s="195"/>
      <c r="C5" s="196"/>
      <c r="D5" s="197"/>
      <c r="E5" s="197"/>
      <c r="F5" s="197"/>
      <c r="G5" s="198"/>
      <c r="AE5" t="s">
        <v>63</v>
      </c>
    </row>
    <row r="7" spans="1:60" ht="38.25">
      <c r="A7" s="202" t="s">
        <v>64</v>
      </c>
      <c r="B7" s="203" t="s">
        <v>65</v>
      </c>
      <c r="C7" s="203" t="s">
        <v>66</v>
      </c>
      <c r="D7" s="202" t="s">
        <v>67</v>
      </c>
      <c r="E7" s="202" t="s">
        <v>68</v>
      </c>
      <c r="F7" s="199" t="s">
        <v>69</v>
      </c>
      <c r="G7" s="213" t="s">
        <v>28</v>
      </c>
      <c r="H7" s="214" t="s">
        <v>29</v>
      </c>
      <c r="I7" s="214" t="s">
        <v>70</v>
      </c>
      <c r="J7" s="214" t="s">
        <v>30</v>
      </c>
      <c r="K7" s="214" t="s">
        <v>71</v>
      </c>
      <c r="L7" s="214" t="s">
        <v>72</v>
      </c>
      <c r="M7" s="214" t="s">
        <v>73</v>
      </c>
      <c r="N7" s="214" t="s">
        <v>74</v>
      </c>
      <c r="O7" s="214" t="s">
        <v>75</v>
      </c>
      <c r="P7" s="214" t="s">
        <v>76</v>
      </c>
      <c r="Q7" s="214" t="s">
        <v>77</v>
      </c>
      <c r="R7" s="214" t="s">
        <v>78</v>
      </c>
      <c r="S7" s="214" t="s">
        <v>79</v>
      </c>
      <c r="T7" s="214" t="s">
        <v>80</v>
      </c>
      <c r="U7" s="205" t="s">
        <v>81</v>
      </c>
    </row>
    <row r="8" spans="1:60">
      <c r="A8" s="215" t="s">
        <v>82</v>
      </c>
      <c r="B8" s="216" t="s">
        <v>53</v>
      </c>
      <c r="C8" s="217" t="s">
        <v>54</v>
      </c>
      <c r="D8" s="218"/>
      <c r="E8" s="219"/>
      <c r="F8" s="220"/>
      <c r="G8" s="220">
        <f>SUMIF(AE9:AE11,"&lt;&gt;NOR",G9:G11)</f>
        <v>0</v>
      </c>
      <c r="H8" s="220"/>
      <c r="I8" s="220">
        <f>SUM(I9:I11)</f>
        <v>0</v>
      </c>
      <c r="J8" s="220"/>
      <c r="K8" s="220">
        <f>SUM(K9:K11)</f>
        <v>0</v>
      </c>
      <c r="L8" s="220"/>
      <c r="M8" s="220">
        <f>SUM(M9:M11)</f>
        <v>0</v>
      </c>
      <c r="N8" s="204"/>
      <c r="O8" s="204">
        <f>SUM(O9:O11)</f>
        <v>1.0068599999999999</v>
      </c>
      <c r="P8" s="204"/>
      <c r="Q8" s="204">
        <f>SUM(Q9:Q11)</f>
        <v>0</v>
      </c>
      <c r="R8" s="204"/>
      <c r="S8" s="204"/>
      <c r="T8" s="215"/>
      <c r="U8" s="204">
        <f>SUM(U9:U11)</f>
        <v>54.78</v>
      </c>
      <c r="AE8" t="s">
        <v>83</v>
      </c>
    </row>
    <row r="9" spans="1:60" ht="22.5" outlineLevel="1">
      <c r="A9" s="201">
        <v>1</v>
      </c>
      <c r="B9" s="206" t="s">
        <v>84</v>
      </c>
      <c r="C9" s="243" t="s">
        <v>85</v>
      </c>
      <c r="D9" s="207" t="s">
        <v>86</v>
      </c>
      <c r="E9" s="210">
        <v>41.5</v>
      </c>
      <c r="F9" s="211"/>
      <c r="G9" s="212">
        <f>ROUND(E9*F9,2)</f>
        <v>0</v>
      </c>
      <c r="H9" s="211"/>
      <c r="I9" s="212">
        <f>ROUND(E9*H9,2)</f>
        <v>0</v>
      </c>
      <c r="J9" s="211"/>
      <c r="K9" s="212">
        <f>ROUND(E9*J9,2)</f>
        <v>0</v>
      </c>
      <c r="L9" s="212">
        <v>21</v>
      </c>
      <c r="M9" s="212">
        <f>G9*(1+L9/100)</f>
        <v>0</v>
      </c>
      <c r="N9" s="208">
        <v>2.5000000000000001E-4</v>
      </c>
      <c r="O9" s="208">
        <f>ROUND(E9*N9,5)</f>
        <v>1.038E-2</v>
      </c>
      <c r="P9" s="208">
        <v>0</v>
      </c>
      <c r="Q9" s="208">
        <f>ROUND(E9*P9,5)</f>
        <v>0</v>
      </c>
      <c r="R9" s="208"/>
      <c r="S9" s="208"/>
      <c r="T9" s="209">
        <v>1.32</v>
      </c>
      <c r="U9" s="208">
        <f>ROUND(E9*T9,2)</f>
        <v>54.78</v>
      </c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87</v>
      </c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ht="22.5" outlineLevel="1">
      <c r="A10" s="201">
        <v>2</v>
      </c>
      <c r="B10" s="206" t="s">
        <v>88</v>
      </c>
      <c r="C10" s="243" t="s">
        <v>89</v>
      </c>
      <c r="D10" s="207" t="s">
        <v>86</v>
      </c>
      <c r="E10" s="210">
        <v>41.5</v>
      </c>
      <c r="F10" s="211"/>
      <c r="G10" s="212">
        <f>ROUND(E10*F10,2)</f>
        <v>0</v>
      </c>
      <c r="H10" s="211"/>
      <c r="I10" s="212">
        <f>ROUND(E10*H10,2)</f>
        <v>0</v>
      </c>
      <c r="J10" s="211"/>
      <c r="K10" s="212">
        <f>ROUND(E10*J10,2)</f>
        <v>0</v>
      </c>
      <c r="L10" s="212">
        <v>21</v>
      </c>
      <c r="M10" s="212">
        <f>G10*(1+L10/100)</f>
        <v>0</v>
      </c>
      <c r="N10" s="208">
        <v>1.7999999999999999E-2</v>
      </c>
      <c r="O10" s="208">
        <f>ROUND(E10*N10,5)</f>
        <v>0.747</v>
      </c>
      <c r="P10" s="208">
        <v>0</v>
      </c>
      <c r="Q10" s="208">
        <f>ROUND(E10*P10,5)</f>
        <v>0</v>
      </c>
      <c r="R10" s="208"/>
      <c r="S10" s="208"/>
      <c r="T10" s="209">
        <v>0</v>
      </c>
      <c r="U10" s="208">
        <f>ROUND(E10*T10,2)</f>
        <v>0</v>
      </c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90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outlineLevel="1">
      <c r="A11" s="221">
        <v>3</v>
      </c>
      <c r="B11" s="222" t="s">
        <v>91</v>
      </c>
      <c r="C11" s="244" t="s">
        <v>92</v>
      </c>
      <c r="D11" s="223" t="s">
        <v>93</v>
      </c>
      <c r="E11" s="224">
        <v>118.8</v>
      </c>
      <c r="F11" s="225"/>
      <c r="G11" s="226">
        <f>ROUND(E11*F11,2)</f>
        <v>0</v>
      </c>
      <c r="H11" s="225"/>
      <c r="I11" s="226">
        <f>ROUND(E11*H11,2)</f>
        <v>0</v>
      </c>
      <c r="J11" s="225"/>
      <c r="K11" s="226">
        <f>ROUND(E11*J11,2)</f>
        <v>0</v>
      </c>
      <c r="L11" s="226">
        <v>21</v>
      </c>
      <c r="M11" s="226">
        <f>G11*(1+L11/100)</f>
        <v>0</v>
      </c>
      <c r="N11" s="227">
        <v>2.0999999999999999E-3</v>
      </c>
      <c r="O11" s="227">
        <f>ROUND(E11*N11,5)</f>
        <v>0.24948000000000001</v>
      </c>
      <c r="P11" s="227">
        <v>0</v>
      </c>
      <c r="Q11" s="227">
        <f>ROUND(E11*P11,5)</f>
        <v>0</v>
      </c>
      <c r="R11" s="227"/>
      <c r="S11" s="227"/>
      <c r="T11" s="228">
        <v>0</v>
      </c>
      <c r="U11" s="227">
        <f>ROUND(E11*T11,2)</f>
        <v>0</v>
      </c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90</v>
      </c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>
      <c r="A12" s="6"/>
      <c r="B12" s="7" t="s">
        <v>94</v>
      </c>
      <c r="C12" s="245" t="s">
        <v>94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AC12">
        <v>15</v>
      </c>
      <c r="AD12">
        <v>21</v>
      </c>
    </row>
    <row r="13" spans="1:60">
      <c r="A13" s="229"/>
      <c r="B13" s="230">
        <v>26</v>
      </c>
      <c r="C13" s="246" t="s">
        <v>94</v>
      </c>
      <c r="D13" s="231"/>
      <c r="E13" s="231"/>
      <c r="F13" s="231"/>
      <c r="G13" s="242">
        <f>G8</f>
        <v>0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AC13">
        <f>SUMIF(L7:L11,AC12,G7:G11)</f>
        <v>0</v>
      </c>
      <c r="AD13">
        <f>SUMIF(L7:L11,AD12,G7:G11)</f>
        <v>0</v>
      </c>
      <c r="AE13" t="s">
        <v>95</v>
      </c>
    </row>
    <row r="14" spans="1:60">
      <c r="A14" s="6"/>
      <c r="B14" s="7" t="s">
        <v>94</v>
      </c>
      <c r="C14" s="245" t="s">
        <v>94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60">
      <c r="A15" s="6"/>
      <c r="B15" s="7" t="s">
        <v>94</v>
      </c>
      <c r="C15" s="245" t="s">
        <v>94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60">
      <c r="A16" s="232">
        <v>33</v>
      </c>
      <c r="B16" s="232"/>
      <c r="C16" s="247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31">
      <c r="A17" s="233"/>
      <c r="B17" s="234"/>
      <c r="C17" s="248"/>
      <c r="D17" s="234"/>
      <c r="E17" s="234"/>
      <c r="F17" s="234"/>
      <c r="G17" s="235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AE17" t="s">
        <v>96</v>
      </c>
    </row>
    <row r="18" spans="1:31">
      <c r="A18" s="236"/>
      <c r="B18" s="237"/>
      <c r="C18" s="249"/>
      <c r="D18" s="237"/>
      <c r="E18" s="237"/>
      <c r="F18" s="237"/>
      <c r="G18" s="238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31">
      <c r="A19" s="236"/>
      <c r="B19" s="237"/>
      <c r="C19" s="249"/>
      <c r="D19" s="237"/>
      <c r="E19" s="237"/>
      <c r="F19" s="237"/>
      <c r="G19" s="2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>
      <c r="A20" s="236"/>
      <c r="B20" s="237"/>
      <c r="C20" s="249"/>
      <c r="D20" s="237"/>
      <c r="E20" s="237"/>
      <c r="F20" s="237"/>
      <c r="G20" s="238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1">
      <c r="A21" s="239"/>
      <c r="B21" s="240"/>
      <c r="C21" s="250"/>
      <c r="D21" s="240"/>
      <c r="E21" s="240"/>
      <c r="F21" s="240"/>
      <c r="G21" s="241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1">
      <c r="A22" s="6"/>
      <c r="B22" s="7"/>
      <c r="C22" s="245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1">
      <c r="C23" s="251"/>
      <c r="AE23" t="s">
        <v>97</v>
      </c>
    </row>
  </sheetData>
  <mergeCells count="6">
    <mergeCell ref="A1:G1"/>
    <mergeCell ref="C2:G2"/>
    <mergeCell ref="C3:G3"/>
    <mergeCell ref="C4:G4"/>
    <mergeCell ref="A16:C16"/>
    <mergeCell ref="A17:G21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Dolek</cp:lastModifiedBy>
  <cp:lastPrinted>2014-02-28T09:52:57Z</cp:lastPrinted>
  <dcterms:created xsi:type="dcterms:W3CDTF">2009-04-08T07:15:50Z</dcterms:created>
  <dcterms:modified xsi:type="dcterms:W3CDTF">2021-09-20T13:59:30Z</dcterms:modified>
</cp:coreProperties>
</file>